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kce\2016\42-2016 Prosecká-BAGR\___PDPS\Rozpocet\"/>
    </mc:Choice>
  </mc:AlternateContent>
  <bookViews>
    <workbookView xWindow="0" yWindow="0" windowWidth="27795" windowHeight="13020" activeTab="1"/>
  </bookViews>
  <sheets>
    <sheet name="Rekapitulace stavby" sheetId="1" r:id="rId1"/>
    <sheet name="101 - Hloubková sanace po..." sheetId="2" r:id="rId2"/>
    <sheet name="102 - Komunikace" sheetId="3" r:id="rId3"/>
    <sheet name="401 - SO21 Úprava TV" sheetId="4" r:id="rId4"/>
    <sheet name="402 - Zajištění trakčního..." sheetId="5" r:id="rId5"/>
    <sheet name="901 - Vedlejší rozpočtové..." sheetId="6" r:id="rId6"/>
  </sheets>
  <definedNames>
    <definedName name="_xlnm._FilterDatabase" localSheetId="1" hidden="1">'101 - Hloubková sanace po...'!$C$129:$K$300</definedName>
    <definedName name="_xlnm._FilterDatabase" localSheetId="2" hidden="1">'102 - Komunikace'!$C$129:$K$739</definedName>
    <definedName name="_xlnm._FilterDatabase" localSheetId="3" hidden="1">'401 - SO21 Úprava TV'!$C$122:$K$197</definedName>
    <definedName name="_xlnm._FilterDatabase" localSheetId="4" hidden="1">'402 - Zajištění trakčního...'!$C$117:$K$138</definedName>
    <definedName name="_xlnm._FilterDatabase" localSheetId="5" hidden="1">'901 - Vedlejší rozpočtové...'!$C$121:$K$152</definedName>
    <definedName name="_xlnm.Print_Titles" localSheetId="1">'101 - Hloubková sanace po...'!$129:$129</definedName>
    <definedName name="_xlnm.Print_Titles" localSheetId="2">'102 - Komunikace'!$129:$129</definedName>
    <definedName name="_xlnm.Print_Titles" localSheetId="3">'401 - SO21 Úprava TV'!$122:$122</definedName>
    <definedName name="_xlnm.Print_Titles" localSheetId="4">'402 - Zajištění trakčního...'!$117:$117</definedName>
    <definedName name="_xlnm.Print_Titles" localSheetId="5">'901 - Vedlejší rozpočtové...'!$121:$121</definedName>
    <definedName name="_xlnm.Print_Titles" localSheetId="0">'Rekapitulace stavby'!$92:$92</definedName>
    <definedName name="_xlnm.Print_Area" localSheetId="1">'101 - Hloubková sanace po...'!$C$4:$J$76,'101 - Hloubková sanace po...'!$C$82:$J$111,'101 - Hloubková sanace po...'!$C$117:$K$300</definedName>
    <definedName name="_xlnm.Print_Area" localSheetId="2">'102 - Komunikace'!$C$4:$J$76,'102 - Komunikace'!$C$82:$J$111,'102 - Komunikace'!$C$117:$K$739</definedName>
    <definedName name="_xlnm.Print_Area" localSheetId="3">'401 - SO21 Úprava TV'!$C$4:$J$76,'401 - SO21 Úprava TV'!$C$82:$J$104,'401 - SO21 Úprava TV'!$C$110:$K$197</definedName>
    <definedName name="_xlnm.Print_Area" localSheetId="4">'402 - Zajištění trakčního...'!$C$4:$J$76,'402 - Zajištění trakčního...'!$C$82:$J$99,'402 - Zajištění trakčního...'!$C$105:$K$138</definedName>
    <definedName name="_xlnm.Print_Area" localSheetId="5">'901 - Vedlejší rozpočtové...'!$C$4:$J$76,'901 - Vedlejší rozpočtové...'!$C$82:$J$103,'901 - Vedlejší rozpočtové...'!$C$109:$K$152</definedName>
    <definedName name="_xlnm.Print_Area" localSheetId="0">'Rekapitulace stavby'!$D$4:$AO$76,'Rekapitulace stavby'!$C$82:$AQ$100</definedName>
  </definedNames>
  <calcPr calcId="152511"/>
</workbook>
</file>

<file path=xl/calcChain.xml><?xml version="1.0" encoding="utf-8"?>
<calcChain xmlns="http://schemas.openxmlformats.org/spreadsheetml/2006/main">
  <c r="J37" i="6" l="1"/>
  <c r="J36" i="6"/>
  <c r="AY99" i="1" s="1"/>
  <c r="J35" i="6"/>
  <c r="AX99" i="1"/>
  <c r="BI152" i="6"/>
  <c r="BH152" i="6"/>
  <c r="BG152" i="6"/>
  <c r="BF152" i="6"/>
  <c r="T152" i="6"/>
  <c r="T151" i="6" s="1"/>
  <c r="R152" i="6"/>
  <c r="R151" i="6"/>
  <c r="P152" i="6"/>
  <c r="P151" i="6" s="1"/>
  <c r="BI150" i="6"/>
  <c r="BH150" i="6"/>
  <c r="BG150" i="6"/>
  <c r="BF150" i="6"/>
  <c r="T150" i="6"/>
  <c r="T149" i="6"/>
  <c r="R150" i="6"/>
  <c r="R149" i="6" s="1"/>
  <c r="P150" i="6"/>
  <c r="P149" i="6" s="1"/>
  <c r="BI148" i="6"/>
  <c r="BH148" i="6"/>
  <c r="BG148" i="6"/>
  <c r="BF148" i="6"/>
  <c r="T148" i="6"/>
  <c r="R148" i="6"/>
  <c r="P148" i="6"/>
  <c r="BI147" i="6"/>
  <c r="BH147" i="6"/>
  <c r="BG147" i="6"/>
  <c r="BF147" i="6"/>
  <c r="T147" i="6"/>
  <c r="R147" i="6"/>
  <c r="P147" i="6"/>
  <c r="BI146" i="6"/>
  <c r="BH146" i="6"/>
  <c r="BG146" i="6"/>
  <c r="BF146" i="6"/>
  <c r="T146" i="6"/>
  <c r="R146" i="6"/>
  <c r="P146" i="6"/>
  <c r="BI140" i="6"/>
  <c r="BH140" i="6"/>
  <c r="BG140" i="6"/>
  <c r="BF140" i="6"/>
  <c r="T140" i="6"/>
  <c r="R140" i="6"/>
  <c r="P140" i="6"/>
  <c r="BI139" i="6"/>
  <c r="BH139" i="6"/>
  <c r="BG139" i="6"/>
  <c r="BF139" i="6"/>
  <c r="T139" i="6"/>
  <c r="R139" i="6"/>
  <c r="P139" i="6"/>
  <c r="BI137" i="6"/>
  <c r="BH137" i="6"/>
  <c r="BG137" i="6"/>
  <c r="BF137" i="6"/>
  <c r="T137" i="6"/>
  <c r="R137" i="6"/>
  <c r="P137" i="6"/>
  <c r="BI136" i="6"/>
  <c r="BH136" i="6"/>
  <c r="BG136" i="6"/>
  <c r="BF136" i="6"/>
  <c r="T136" i="6"/>
  <c r="R136" i="6"/>
  <c r="P136" i="6"/>
  <c r="BI134" i="6"/>
  <c r="BH134" i="6"/>
  <c r="BG134" i="6"/>
  <c r="BF134" i="6"/>
  <c r="T134" i="6"/>
  <c r="R134" i="6"/>
  <c r="P134" i="6"/>
  <c r="BI133" i="6"/>
  <c r="BH133" i="6"/>
  <c r="BG133" i="6"/>
  <c r="BF133" i="6"/>
  <c r="T133" i="6"/>
  <c r="R133" i="6"/>
  <c r="P133" i="6"/>
  <c r="BI132" i="6"/>
  <c r="BH132" i="6"/>
  <c r="BG132" i="6"/>
  <c r="BF132" i="6"/>
  <c r="T132" i="6"/>
  <c r="R132" i="6"/>
  <c r="P132" i="6"/>
  <c r="BI131" i="6"/>
  <c r="BH131" i="6"/>
  <c r="BG131" i="6"/>
  <c r="BF131" i="6"/>
  <c r="T131" i="6"/>
  <c r="R131" i="6"/>
  <c r="P131" i="6"/>
  <c r="BI130" i="6"/>
  <c r="BH130" i="6"/>
  <c r="BG130" i="6"/>
  <c r="BF130" i="6"/>
  <c r="T130" i="6"/>
  <c r="R130" i="6"/>
  <c r="P130" i="6"/>
  <c r="BI129" i="6"/>
  <c r="BH129" i="6"/>
  <c r="BG129" i="6"/>
  <c r="BF129" i="6"/>
  <c r="T129" i="6"/>
  <c r="R129" i="6"/>
  <c r="P129" i="6"/>
  <c r="BI128" i="6"/>
  <c r="BH128" i="6"/>
  <c r="BG128" i="6"/>
  <c r="BF128" i="6"/>
  <c r="T128" i="6"/>
  <c r="R128" i="6"/>
  <c r="P128" i="6"/>
  <c r="BI127" i="6"/>
  <c r="BH127" i="6"/>
  <c r="BG127" i="6"/>
  <c r="BF127" i="6"/>
  <c r="T127" i="6"/>
  <c r="R127" i="6"/>
  <c r="P127" i="6"/>
  <c r="BI126" i="6"/>
  <c r="BH126" i="6"/>
  <c r="BG126" i="6"/>
  <c r="BF126" i="6"/>
  <c r="T126" i="6"/>
  <c r="R126" i="6"/>
  <c r="P126" i="6"/>
  <c r="BI125" i="6"/>
  <c r="BH125" i="6"/>
  <c r="BG125" i="6"/>
  <c r="BF125" i="6"/>
  <c r="T125" i="6"/>
  <c r="R125" i="6"/>
  <c r="P125" i="6"/>
  <c r="J119" i="6"/>
  <c r="J118" i="6"/>
  <c r="F118" i="6"/>
  <c r="F116" i="6"/>
  <c r="E114" i="6"/>
  <c r="J92" i="6"/>
  <c r="J91" i="6"/>
  <c r="F91" i="6"/>
  <c r="F89" i="6"/>
  <c r="E87" i="6"/>
  <c r="J18" i="6"/>
  <c r="E18" i="6"/>
  <c r="F119" i="6" s="1"/>
  <c r="J17" i="6"/>
  <c r="J12" i="6"/>
  <c r="J116" i="6"/>
  <c r="E7" i="6"/>
  <c r="E112" i="6"/>
  <c r="J37" i="5"/>
  <c r="J36" i="5"/>
  <c r="AY98" i="1" s="1"/>
  <c r="J35" i="5"/>
  <c r="AX98" i="1" s="1"/>
  <c r="BI138" i="5"/>
  <c r="BH138" i="5"/>
  <c r="BG138" i="5"/>
  <c r="BF138" i="5"/>
  <c r="T138" i="5"/>
  <c r="R138" i="5"/>
  <c r="P138" i="5"/>
  <c r="BI137" i="5"/>
  <c r="BH137" i="5"/>
  <c r="BG137" i="5"/>
  <c r="BF137" i="5"/>
  <c r="T137" i="5"/>
  <c r="R137" i="5"/>
  <c r="P137" i="5"/>
  <c r="BI136" i="5"/>
  <c r="BH136" i="5"/>
  <c r="BG136" i="5"/>
  <c r="BF136" i="5"/>
  <c r="T136" i="5"/>
  <c r="R136" i="5"/>
  <c r="P136" i="5"/>
  <c r="BI135" i="5"/>
  <c r="BH135" i="5"/>
  <c r="BG135" i="5"/>
  <c r="BF135" i="5"/>
  <c r="T135" i="5"/>
  <c r="R135" i="5"/>
  <c r="P135" i="5"/>
  <c r="BI134" i="5"/>
  <c r="BH134" i="5"/>
  <c r="BG134" i="5"/>
  <c r="BF134" i="5"/>
  <c r="T134" i="5"/>
  <c r="R134" i="5"/>
  <c r="P134" i="5"/>
  <c r="BI133" i="5"/>
  <c r="BH133" i="5"/>
  <c r="BG133" i="5"/>
  <c r="BF133" i="5"/>
  <c r="T133" i="5"/>
  <c r="R133" i="5"/>
  <c r="P133" i="5"/>
  <c r="BI132" i="5"/>
  <c r="BH132" i="5"/>
  <c r="BG132" i="5"/>
  <c r="BF132" i="5"/>
  <c r="T132" i="5"/>
  <c r="R132" i="5"/>
  <c r="P132" i="5"/>
  <c r="BI131" i="5"/>
  <c r="BH131" i="5"/>
  <c r="BG131" i="5"/>
  <c r="BF131" i="5"/>
  <c r="T131" i="5"/>
  <c r="R131" i="5"/>
  <c r="P131" i="5"/>
  <c r="BI130" i="5"/>
  <c r="BH130" i="5"/>
  <c r="BG130" i="5"/>
  <c r="BF130" i="5"/>
  <c r="T130" i="5"/>
  <c r="R130" i="5"/>
  <c r="P130" i="5"/>
  <c r="BI129" i="5"/>
  <c r="BH129" i="5"/>
  <c r="BG129" i="5"/>
  <c r="BF129" i="5"/>
  <c r="T129" i="5"/>
  <c r="R129" i="5"/>
  <c r="P129" i="5"/>
  <c r="BI127" i="5"/>
  <c r="BH127" i="5"/>
  <c r="BG127" i="5"/>
  <c r="BF127" i="5"/>
  <c r="T127" i="5"/>
  <c r="R127" i="5"/>
  <c r="P127" i="5"/>
  <c r="BI126" i="5"/>
  <c r="BH126" i="5"/>
  <c r="BG126" i="5"/>
  <c r="BF126" i="5"/>
  <c r="T126" i="5"/>
  <c r="R126" i="5"/>
  <c r="P126" i="5"/>
  <c r="BI125" i="5"/>
  <c r="BH125" i="5"/>
  <c r="BG125" i="5"/>
  <c r="BF125" i="5"/>
  <c r="T125" i="5"/>
  <c r="R125" i="5"/>
  <c r="P125" i="5"/>
  <c r="BI124" i="5"/>
  <c r="BH124" i="5"/>
  <c r="BG124" i="5"/>
  <c r="BF124" i="5"/>
  <c r="T124" i="5"/>
  <c r="R124" i="5"/>
  <c r="P124" i="5"/>
  <c r="BI123" i="5"/>
  <c r="BH123" i="5"/>
  <c r="BG123" i="5"/>
  <c r="BF123" i="5"/>
  <c r="T123" i="5"/>
  <c r="R123" i="5"/>
  <c r="P123" i="5"/>
  <c r="BI122" i="5"/>
  <c r="BH122" i="5"/>
  <c r="BG122" i="5"/>
  <c r="BF122" i="5"/>
  <c r="T122" i="5"/>
  <c r="R122" i="5"/>
  <c r="P122" i="5"/>
  <c r="BI121" i="5"/>
  <c r="BH121" i="5"/>
  <c r="BG121" i="5"/>
  <c r="BF121" i="5"/>
  <c r="T121" i="5"/>
  <c r="R121" i="5"/>
  <c r="P121" i="5"/>
  <c r="BI120" i="5"/>
  <c r="BH120" i="5"/>
  <c r="BG120" i="5"/>
  <c r="BF120" i="5"/>
  <c r="T120" i="5"/>
  <c r="R120" i="5"/>
  <c r="P120" i="5"/>
  <c r="J115" i="5"/>
  <c r="J114" i="5"/>
  <c r="F114" i="5"/>
  <c r="F112" i="5"/>
  <c r="E110" i="5"/>
  <c r="J92" i="5"/>
  <c r="J91" i="5"/>
  <c r="F91" i="5"/>
  <c r="F89" i="5"/>
  <c r="E87" i="5"/>
  <c r="J18" i="5"/>
  <c r="E18" i="5"/>
  <c r="F115" i="5"/>
  <c r="J17" i="5"/>
  <c r="J12" i="5"/>
  <c r="J89" i="5" s="1"/>
  <c r="E7" i="5"/>
  <c r="E108" i="5" s="1"/>
  <c r="J37" i="4"/>
  <c r="J36" i="4"/>
  <c r="AY97" i="1"/>
  <c r="J35" i="4"/>
  <c r="AX97" i="1"/>
  <c r="BI197" i="4"/>
  <c r="BH197" i="4"/>
  <c r="BG197" i="4"/>
  <c r="BF197" i="4"/>
  <c r="T197" i="4"/>
  <c r="R197" i="4"/>
  <c r="P197" i="4"/>
  <c r="BI196" i="4"/>
  <c r="BH196" i="4"/>
  <c r="BG196" i="4"/>
  <c r="BF196" i="4"/>
  <c r="T196" i="4"/>
  <c r="R196" i="4"/>
  <c r="P196" i="4"/>
  <c r="BI195" i="4"/>
  <c r="BH195" i="4"/>
  <c r="BG195" i="4"/>
  <c r="BF195" i="4"/>
  <c r="T195" i="4"/>
  <c r="R195" i="4"/>
  <c r="P195" i="4"/>
  <c r="BI194" i="4"/>
  <c r="BH194" i="4"/>
  <c r="BG194" i="4"/>
  <c r="BF194" i="4"/>
  <c r="T194" i="4"/>
  <c r="R194" i="4"/>
  <c r="P194" i="4"/>
  <c r="BI193" i="4"/>
  <c r="BH193" i="4"/>
  <c r="BG193" i="4"/>
  <c r="BF193" i="4"/>
  <c r="T193" i="4"/>
  <c r="R193" i="4"/>
  <c r="P193" i="4"/>
  <c r="BI192" i="4"/>
  <c r="BH192" i="4"/>
  <c r="BG192" i="4"/>
  <c r="BF192" i="4"/>
  <c r="T192" i="4"/>
  <c r="R192" i="4"/>
  <c r="P192" i="4"/>
  <c r="BI188" i="4"/>
  <c r="BH188" i="4"/>
  <c r="BG188" i="4"/>
  <c r="BF188" i="4"/>
  <c r="T188" i="4"/>
  <c r="R188" i="4"/>
  <c r="P188" i="4"/>
  <c r="BI186" i="4"/>
  <c r="BH186" i="4"/>
  <c r="BG186" i="4"/>
  <c r="BF186" i="4"/>
  <c r="T186" i="4"/>
  <c r="R186" i="4"/>
  <c r="P186" i="4"/>
  <c r="BI184" i="4"/>
  <c r="BH184" i="4"/>
  <c r="BG184" i="4"/>
  <c r="BF184" i="4"/>
  <c r="T184" i="4"/>
  <c r="R184" i="4"/>
  <c r="P184" i="4"/>
  <c r="BI181" i="4"/>
  <c r="BH181" i="4"/>
  <c r="BG181" i="4"/>
  <c r="BF181" i="4"/>
  <c r="T181" i="4"/>
  <c r="R181" i="4"/>
  <c r="P181" i="4"/>
  <c r="BI180" i="4"/>
  <c r="BH180" i="4"/>
  <c r="BG180" i="4"/>
  <c r="BF180" i="4"/>
  <c r="T180" i="4"/>
  <c r="R180" i="4"/>
  <c r="P180" i="4"/>
  <c r="BI179" i="4"/>
  <c r="BH179" i="4"/>
  <c r="BG179" i="4"/>
  <c r="BF179" i="4"/>
  <c r="T179" i="4"/>
  <c r="R179" i="4"/>
  <c r="P179" i="4"/>
  <c r="BI178" i="4"/>
  <c r="BH178" i="4"/>
  <c r="BG178" i="4"/>
  <c r="BF178" i="4"/>
  <c r="T178" i="4"/>
  <c r="R178" i="4"/>
  <c r="P178" i="4"/>
  <c r="BI177" i="4"/>
  <c r="BH177" i="4"/>
  <c r="BG177" i="4"/>
  <c r="BF177" i="4"/>
  <c r="T177" i="4"/>
  <c r="R177" i="4"/>
  <c r="P177" i="4"/>
  <c r="BI176" i="4"/>
  <c r="BH176" i="4"/>
  <c r="BG176" i="4"/>
  <c r="BF176" i="4"/>
  <c r="T176" i="4"/>
  <c r="R176" i="4"/>
  <c r="P176" i="4"/>
  <c r="BI175" i="4"/>
  <c r="BH175" i="4"/>
  <c r="BG175" i="4"/>
  <c r="BF175" i="4"/>
  <c r="T175" i="4"/>
  <c r="R175" i="4"/>
  <c r="P175" i="4"/>
  <c r="BI172" i="4"/>
  <c r="BH172" i="4"/>
  <c r="BG172" i="4"/>
  <c r="BF172" i="4"/>
  <c r="T172" i="4"/>
  <c r="R172" i="4"/>
  <c r="P172" i="4"/>
  <c r="BI171" i="4"/>
  <c r="BH171" i="4"/>
  <c r="BG171" i="4"/>
  <c r="BF171" i="4"/>
  <c r="T171" i="4"/>
  <c r="R171" i="4"/>
  <c r="P171" i="4"/>
  <c r="BI170" i="4"/>
  <c r="BH170" i="4"/>
  <c r="BG170" i="4"/>
  <c r="BF170" i="4"/>
  <c r="T170" i="4"/>
  <c r="R170" i="4"/>
  <c r="P170" i="4"/>
  <c r="BI167" i="4"/>
  <c r="BH167" i="4"/>
  <c r="BG167" i="4"/>
  <c r="BF167" i="4"/>
  <c r="T167" i="4"/>
  <c r="R167" i="4"/>
  <c r="P167" i="4"/>
  <c r="BI164" i="4"/>
  <c r="BH164" i="4"/>
  <c r="BG164" i="4"/>
  <c r="BF164" i="4"/>
  <c r="T164" i="4"/>
  <c r="R164" i="4"/>
  <c r="P164" i="4"/>
  <c r="BI162" i="4"/>
  <c r="BH162" i="4"/>
  <c r="BG162" i="4"/>
  <c r="BF162" i="4"/>
  <c r="T162" i="4"/>
  <c r="R162" i="4"/>
  <c r="P162" i="4"/>
  <c r="BI160" i="4"/>
  <c r="BH160" i="4"/>
  <c r="BG160" i="4"/>
  <c r="BF160" i="4"/>
  <c r="T160" i="4"/>
  <c r="R160" i="4"/>
  <c r="P160" i="4"/>
  <c r="BI158" i="4"/>
  <c r="BH158" i="4"/>
  <c r="BG158" i="4"/>
  <c r="BF158" i="4"/>
  <c r="T158" i="4"/>
  <c r="R158" i="4"/>
  <c r="P158" i="4"/>
  <c r="BI157" i="4"/>
  <c r="BH157" i="4"/>
  <c r="BG157" i="4"/>
  <c r="BF157" i="4"/>
  <c r="T157" i="4"/>
  <c r="R157" i="4"/>
  <c r="P157" i="4"/>
  <c r="BI156" i="4"/>
  <c r="BH156" i="4"/>
  <c r="BG156" i="4"/>
  <c r="BF156" i="4"/>
  <c r="T156" i="4"/>
  <c r="R156" i="4"/>
  <c r="P156" i="4"/>
  <c r="BI154" i="4"/>
  <c r="BH154" i="4"/>
  <c r="BG154" i="4"/>
  <c r="BF154" i="4"/>
  <c r="T154" i="4"/>
  <c r="R154" i="4"/>
  <c r="P154" i="4"/>
  <c r="BI153" i="4"/>
  <c r="BH153" i="4"/>
  <c r="BG153" i="4"/>
  <c r="BF153" i="4"/>
  <c r="T153" i="4"/>
  <c r="R153" i="4"/>
  <c r="P153" i="4"/>
  <c r="BI152" i="4"/>
  <c r="BH152" i="4"/>
  <c r="BG152" i="4"/>
  <c r="BF152" i="4"/>
  <c r="T152" i="4"/>
  <c r="R152" i="4"/>
  <c r="P152" i="4"/>
  <c r="BI151" i="4"/>
  <c r="BH151" i="4"/>
  <c r="BG151" i="4"/>
  <c r="BF151" i="4"/>
  <c r="T151" i="4"/>
  <c r="R151" i="4"/>
  <c r="P151" i="4"/>
  <c r="BI150" i="4"/>
  <c r="BH150" i="4"/>
  <c r="BG150" i="4"/>
  <c r="BF150" i="4"/>
  <c r="T150" i="4"/>
  <c r="R150" i="4"/>
  <c r="P150" i="4"/>
  <c r="BI149" i="4"/>
  <c r="BH149" i="4"/>
  <c r="BG149" i="4"/>
  <c r="BF149" i="4"/>
  <c r="T149" i="4"/>
  <c r="R149" i="4"/>
  <c r="P149" i="4"/>
  <c r="BI148" i="4"/>
  <c r="BH148" i="4"/>
  <c r="BG148" i="4"/>
  <c r="BF148" i="4"/>
  <c r="T148" i="4"/>
  <c r="R148" i="4"/>
  <c r="P148" i="4"/>
  <c r="BI147" i="4"/>
  <c r="BH147" i="4"/>
  <c r="BG147" i="4"/>
  <c r="BF147" i="4"/>
  <c r="T147" i="4"/>
  <c r="R147" i="4"/>
  <c r="P147" i="4"/>
  <c r="BI146" i="4"/>
  <c r="BH146" i="4"/>
  <c r="BG146" i="4"/>
  <c r="BF146" i="4"/>
  <c r="T146" i="4"/>
  <c r="R146" i="4"/>
  <c r="P146" i="4"/>
  <c r="BI145" i="4"/>
  <c r="BH145" i="4"/>
  <c r="BG145" i="4"/>
  <c r="BF145" i="4"/>
  <c r="T145" i="4"/>
  <c r="R145" i="4"/>
  <c r="P145" i="4"/>
  <c r="BI144" i="4"/>
  <c r="BH144" i="4"/>
  <c r="BG144" i="4"/>
  <c r="BF144" i="4"/>
  <c r="T144" i="4"/>
  <c r="R144" i="4"/>
  <c r="P144" i="4"/>
  <c r="BI143" i="4"/>
  <c r="BH143" i="4"/>
  <c r="BG143" i="4"/>
  <c r="BF143" i="4"/>
  <c r="T143" i="4"/>
  <c r="R143" i="4"/>
  <c r="P143" i="4"/>
  <c r="BI142" i="4"/>
  <c r="BH142" i="4"/>
  <c r="BG142" i="4"/>
  <c r="BF142" i="4"/>
  <c r="T142" i="4"/>
  <c r="R142" i="4"/>
  <c r="P142" i="4"/>
  <c r="BI140" i="4"/>
  <c r="BH140" i="4"/>
  <c r="BG140" i="4"/>
  <c r="BF140" i="4"/>
  <c r="T140" i="4"/>
  <c r="R140" i="4"/>
  <c r="P140" i="4"/>
  <c r="BI139" i="4"/>
  <c r="BH139" i="4"/>
  <c r="BG139" i="4"/>
  <c r="BF139" i="4"/>
  <c r="T139" i="4"/>
  <c r="R139" i="4"/>
  <c r="P139" i="4"/>
  <c r="BI138" i="4"/>
  <c r="BH138" i="4"/>
  <c r="BG138" i="4"/>
  <c r="BF138" i="4"/>
  <c r="T138" i="4"/>
  <c r="R138" i="4"/>
  <c r="P138" i="4"/>
  <c r="BI137" i="4"/>
  <c r="BH137" i="4"/>
  <c r="BG137" i="4"/>
  <c r="BF137" i="4"/>
  <c r="T137" i="4"/>
  <c r="R137" i="4"/>
  <c r="P137" i="4"/>
  <c r="BI136" i="4"/>
  <c r="BH136" i="4"/>
  <c r="BG136" i="4"/>
  <c r="BF136" i="4"/>
  <c r="T136" i="4"/>
  <c r="R136" i="4"/>
  <c r="P136" i="4"/>
  <c r="BI135" i="4"/>
  <c r="BH135" i="4"/>
  <c r="BG135" i="4"/>
  <c r="BF135" i="4"/>
  <c r="T135" i="4"/>
  <c r="R135" i="4"/>
  <c r="P135" i="4"/>
  <c r="BI134" i="4"/>
  <c r="BH134" i="4"/>
  <c r="BG134" i="4"/>
  <c r="BF134" i="4"/>
  <c r="T134" i="4"/>
  <c r="R134" i="4"/>
  <c r="P134" i="4"/>
  <c r="BI133" i="4"/>
  <c r="BH133" i="4"/>
  <c r="BG133" i="4"/>
  <c r="BF133" i="4"/>
  <c r="T133" i="4"/>
  <c r="R133" i="4"/>
  <c r="P133" i="4"/>
  <c r="BI132" i="4"/>
  <c r="BH132" i="4"/>
  <c r="BG132" i="4"/>
  <c r="BF132" i="4"/>
  <c r="T132" i="4"/>
  <c r="R132" i="4"/>
  <c r="P132" i="4"/>
  <c r="BI131" i="4"/>
  <c r="BH131" i="4"/>
  <c r="BG131" i="4"/>
  <c r="BF131" i="4"/>
  <c r="T131" i="4"/>
  <c r="R131" i="4"/>
  <c r="P131" i="4"/>
  <c r="BI130" i="4"/>
  <c r="BH130" i="4"/>
  <c r="BG130" i="4"/>
  <c r="BF130" i="4"/>
  <c r="T130" i="4"/>
  <c r="R130" i="4"/>
  <c r="P130" i="4"/>
  <c r="BI129" i="4"/>
  <c r="BH129" i="4"/>
  <c r="BG129" i="4"/>
  <c r="BF129" i="4"/>
  <c r="T129" i="4"/>
  <c r="R129" i="4"/>
  <c r="P129" i="4"/>
  <c r="BI128" i="4"/>
  <c r="BH128" i="4"/>
  <c r="BG128" i="4"/>
  <c r="BF128" i="4"/>
  <c r="T128" i="4"/>
  <c r="R128" i="4"/>
  <c r="P128" i="4"/>
  <c r="BI127" i="4"/>
  <c r="BH127" i="4"/>
  <c r="BG127" i="4"/>
  <c r="BF127" i="4"/>
  <c r="T127" i="4"/>
  <c r="R127" i="4"/>
  <c r="P127" i="4"/>
  <c r="BI126" i="4"/>
  <c r="BH126" i="4"/>
  <c r="BG126" i="4"/>
  <c r="BF126" i="4"/>
  <c r="T126" i="4"/>
  <c r="R126" i="4"/>
  <c r="P126" i="4"/>
  <c r="J120" i="4"/>
  <c r="J119" i="4"/>
  <c r="F119" i="4"/>
  <c r="F117" i="4"/>
  <c r="E115" i="4"/>
  <c r="J92" i="4"/>
  <c r="J91" i="4"/>
  <c r="F91" i="4"/>
  <c r="F89" i="4"/>
  <c r="E87" i="4"/>
  <c r="J18" i="4"/>
  <c r="E18" i="4"/>
  <c r="F120" i="4" s="1"/>
  <c r="J17" i="4"/>
  <c r="J12" i="4"/>
  <c r="J89" i="4"/>
  <c r="E7" i="4"/>
  <c r="E85" i="4"/>
  <c r="J37" i="3"/>
  <c r="J36" i="3"/>
  <c r="AY96" i="1" s="1"/>
  <c r="J35" i="3"/>
  <c r="AX96" i="1" s="1"/>
  <c r="BI739" i="3"/>
  <c r="BH739" i="3"/>
  <c r="BG739" i="3"/>
  <c r="BF739" i="3"/>
  <c r="T739" i="3"/>
  <c r="R739" i="3"/>
  <c r="P739" i="3"/>
  <c r="BI738" i="3"/>
  <c r="BH738" i="3"/>
  <c r="BG738" i="3"/>
  <c r="BF738" i="3"/>
  <c r="T738" i="3"/>
  <c r="R738" i="3"/>
  <c r="P738" i="3"/>
  <c r="BI737" i="3"/>
  <c r="BH737" i="3"/>
  <c r="BG737" i="3"/>
  <c r="BF737" i="3"/>
  <c r="T737" i="3"/>
  <c r="R737" i="3"/>
  <c r="P737" i="3"/>
  <c r="BI736" i="3"/>
  <c r="BH736" i="3"/>
  <c r="BG736" i="3"/>
  <c r="BF736" i="3"/>
  <c r="T736" i="3"/>
  <c r="R736" i="3"/>
  <c r="P736" i="3"/>
  <c r="BI732" i="3"/>
  <c r="BH732" i="3"/>
  <c r="BG732" i="3"/>
  <c r="BF732" i="3"/>
  <c r="T732" i="3"/>
  <c r="R732" i="3"/>
  <c r="P732" i="3"/>
  <c r="BI729" i="3"/>
  <c r="BH729" i="3"/>
  <c r="BG729" i="3"/>
  <c r="BF729" i="3"/>
  <c r="T729" i="3"/>
  <c r="R729" i="3"/>
  <c r="P729" i="3"/>
  <c r="BI726" i="3"/>
  <c r="BH726" i="3"/>
  <c r="BG726" i="3"/>
  <c r="BF726" i="3"/>
  <c r="T726" i="3"/>
  <c r="R726" i="3"/>
  <c r="P726" i="3"/>
  <c r="BI724" i="3"/>
  <c r="BH724" i="3"/>
  <c r="BG724" i="3"/>
  <c r="BF724" i="3"/>
  <c r="T724" i="3"/>
  <c r="R724" i="3"/>
  <c r="P724" i="3"/>
  <c r="BI721" i="3"/>
  <c r="BH721" i="3"/>
  <c r="BG721" i="3"/>
  <c r="BF721" i="3"/>
  <c r="T721" i="3"/>
  <c r="R721" i="3"/>
  <c r="P721" i="3"/>
  <c r="BI719" i="3"/>
  <c r="BH719" i="3"/>
  <c r="BG719" i="3"/>
  <c r="BF719" i="3"/>
  <c r="T719" i="3"/>
  <c r="R719" i="3"/>
  <c r="P719" i="3"/>
  <c r="BI717" i="3"/>
  <c r="BH717" i="3"/>
  <c r="BG717" i="3"/>
  <c r="BF717" i="3"/>
  <c r="T717" i="3"/>
  <c r="R717" i="3"/>
  <c r="P717" i="3"/>
  <c r="BI712" i="3"/>
  <c r="BH712" i="3"/>
  <c r="BG712" i="3"/>
  <c r="BF712" i="3"/>
  <c r="T712" i="3"/>
  <c r="R712" i="3"/>
  <c r="P712" i="3"/>
  <c r="BI710" i="3"/>
  <c r="BH710" i="3"/>
  <c r="BG710" i="3"/>
  <c r="BF710" i="3"/>
  <c r="T710" i="3"/>
  <c r="R710" i="3"/>
  <c r="P710" i="3"/>
  <c r="BI709" i="3"/>
  <c r="BH709" i="3"/>
  <c r="BG709" i="3"/>
  <c r="BF709" i="3"/>
  <c r="T709" i="3"/>
  <c r="R709" i="3"/>
  <c r="P709" i="3"/>
  <c r="BI707" i="3"/>
  <c r="BH707" i="3"/>
  <c r="BG707" i="3"/>
  <c r="BF707" i="3"/>
  <c r="T707" i="3"/>
  <c r="R707" i="3"/>
  <c r="P707" i="3"/>
  <c r="BI705" i="3"/>
  <c r="BH705" i="3"/>
  <c r="BG705" i="3"/>
  <c r="BF705" i="3"/>
  <c r="T705" i="3"/>
  <c r="R705" i="3"/>
  <c r="P705" i="3"/>
  <c r="BI703" i="3"/>
  <c r="BH703" i="3"/>
  <c r="BG703" i="3"/>
  <c r="BF703" i="3"/>
  <c r="T703" i="3"/>
  <c r="R703" i="3"/>
  <c r="P703" i="3"/>
  <c r="BI701" i="3"/>
  <c r="BH701" i="3"/>
  <c r="BG701" i="3"/>
  <c r="BF701" i="3"/>
  <c r="T701" i="3"/>
  <c r="R701" i="3"/>
  <c r="P701" i="3"/>
  <c r="BI698" i="3"/>
  <c r="BH698" i="3"/>
  <c r="BG698" i="3"/>
  <c r="BF698" i="3"/>
  <c r="T698" i="3"/>
  <c r="R698" i="3"/>
  <c r="P698" i="3"/>
  <c r="BI695" i="3"/>
  <c r="BH695" i="3"/>
  <c r="BG695" i="3"/>
  <c r="BF695" i="3"/>
  <c r="T695" i="3"/>
  <c r="R695" i="3"/>
  <c r="P695" i="3"/>
  <c r="BI692" i="3"/>
  <c r="BH692" i="3"/>
  <c r="BG692" i="3"/>
  <c r="BF692" i="3"/>
  <c r="T692" i="3"/>
  <c r="R692" i="3"/>
  <c r="P692" i="3"/>
  <c r="BI689" i="3"/>
  <c r="BH689" i="3"/>
  <c r="BG689" i="3"/>
  <c r="BF689" i="3"/>
  <c r="T689" i="3"/>
  <c r="R689" i="3"/>
  <c r="P689" i="3"/>
  <c r="BI685" i="3"/>
  <c r="BH685" i="3"/>
  <c r="BG685" i="3"/>
  <c r="BF685" i="3"/>
  <c r="T685" i="3"/>
  <c r="R685" i="3"/>
  <c r="P685" i="3"/>
  <c r="BI682" i="3"/>
  <c r="BH682" i="3"/>
  <c r="BG682" i="3"/>
  <c r="BF682" i="3"/>
  <c r="T682" i="3"/>
  <c r="R682" i="3"/>
  <c r="P682" i="3"/>
  <c r="BI679" i="3"/>
  <c r="BH679" i="3"/>
  <c r="BG679" i="3"/>
  <c r="BF679" i="3"/>
  <c r="T679" i="3"/>
  <c r="R679" i="3"/>
  <c r="P679" i="3"/>
  <c r="BI676" i="3"/>
  <c r="BH676" i="3"/>
  <c r="BG676" i="3"/>
  <c r="BF676" i="3"/>
  <c r="T676" i="3"/>
  <c r="R676" i="3"/>
  <c r="P676" i="3"/>
  <c r="BI673" i="3"/>
  <c r="BH673" i="3"/>
  <c r="BG673" i="3"/>
  <c r="BF673" i="3"/>
  <c r="T673" i="3"/>
  <c r="R673" i="3"/>
  <c r="P673" i="3"/>
  <c r="BI670" i="3"/>
  <c r="BH670" i="3"/>
  <c r="BG670" i="3"/>
  <c r="BF670" i="3"/>
  <c r="T670" i="3"/>
  <c r="R670" i="3"/>
  <c r="P670" i="3"/>
  <c r="BI666" i="3"/>
  <c r="BH666" i="3"/>
  <c r="BG666" i="3"/>
  <c r="BF666" i="3"/>
  <c r="T666" i="3"/>
  <c r="R666" i="3"/>
  <c r="P666" i="3"/>
  <c r="BI663" i="3"/>
  <c r="BH663" i="3"/>
  <c r="BG663" i="3"/>
  <c r="BF663" i="3"/>
  <c r="T663" i="3"/>
  <c r="R663" i="3"/>
  <c r="P663" i="3"/>
  <c r="BI660" i="3"/>
  <c r="BH660" i="3"/>
  <c r="BG660" i="3"/>
  <c r="BF660" i="3"/>
  <c r="T660" i="3"/>
  <c r="R660" i="3"/>
  <c r="P660" i="3"/>
  <c r="BI657" i="3"/>
  <c r="BH657" i="3"/>
  <c r="BG657" i="3"/>
  <c r="BF657" i="3"/>
  <c r="T657" i="3"/>
  <c r="R657" i="3"/>
  <c r="P657" i="3"/>
  <c r="BI654" i="3"/>
  <c r="BH654" i="3"/>
  <c r="BG654" i="3"/>
  <c r="BF654" i="3"/>
  <c r="T654" i="3"/>
  <c r="R654" i="3"/>
  <c r="P654" i="3"/>
  <c r="BI651" i="3"/>
  <c r="BH651" i="3"/>
  <c r="BG651" i="3"/>
  <c r="BF651" i="3"/>
  <c r="T651" i="3"/>
  <c r="R651" i="3"/>
  <c r="P651" i="3"/>
  <c r="BI648" i="3"/>
  <c r="BH648" i="3"/>
  <c r="BG648" i="3"/>
  <c r="BF648" i="3"/>
  <c r="T648" i="3"/>
  <c r="R648" i="3"/>
  <c r="P648" i="3"/>
  <c r="BI642" i="3"/>
  <c r="BH642" i="3"/>
  <c r="BG642" i="3"/>
  <c r="BF642" i="3"/>
  <c r="T642" i="3"/>
  <c r="R642" i="3"/>
  <c r="P642" i="3"/>
  <c r="BI640" i="3"/>
  <c r="BH640" i="3"/>
  <c r="BG640" i="3"/>
  <c r="BF640" i="3"/>
  <c r="T640" i="3"/>
  <c r="R640" i="3"/>
  <c r="P640" i="3"/>
  <c r="BI638" i="3"/>
  <c r="BH638" i="3"/>
  <c r="BG638" i="3"/>
  <c r="BF638" i="3"/>
  <c r="T638" i="3"/>
  <c r="R638" i="3"/>
  <c r="P638" i="3"/>
  <c r="BI637" i="3"/>
  <c r="BH637" i="3"/>
  <c r="BG637" i="3"/>
  <c r="BF637" i="3"/>
  <c r="T637" i="3"/>
  <c r="R637" i="3"/>
  <c r="P637" i="3"/>
  <c r="BI635" i="3"/>
  <c r="BH635" i="3"/>
  <c r="BG635" i="3"/>
  <c r="BF635" i="3"/>
  <c r="T635" i="3"/>
  <c r="R635" i="3"/>
  <c r="P635" i="3"/>
  <c r="BI634" i="3"/>
  <c r="BH634" i="3"/>
  <c r="BG634" i="3"/>
  <c r="BF634" i="3"/>
  <c r="T634" i="3"/>
  <c r="R634" i="3"/>
  <c r="P634" i="3"/>
  <c r="BI633" i="3"/>
  <c r="BH633" i="3"/>
  <c r="BG633" i="3"/>
  <c r="BF633" i="3"/>
  <c r="T633" i="3"/>
  <c r="R633" i="3"/>
  <c r="P633" i="3"/>
  <c r="BI631" i="3"/>
  <c r="BH631" i="3"/>
  <c r="BG631" i="3"/>
  <c r="BF631" i="3"/>
  <c r="T631" i="3"/>
  <c r="R631" i="3"/>
  <c r="P631" i="3"/>
  <c r="BI630" i="3"/>
  <c r="BH630" i="3"/>
  <c r="BG630" i="3"/>
  <c r="BF630" i="3"/>
  <c r="T630" i="3"/>
  <c r="R630" i="3"/>
  <c r="P630" i="3"/>
  <c r="BI628" i="3"/>
  <c r="BH628" i="3"/>
  <c r="BG628" i="3"/>
  <c r="BF628" i="3"/>
  <c r="T628" i="3"/>
  <c r="R628" i="3"/>
  <c r="P628" i="3"/>
  <c r="BI627" i="3"/>
  <c r="BH627" i="3"/>
  <c r="BG627" i="3"/>
  <c r="BF627" i="3"/>
  <c r="T627" i="3"/>
  <c r="R627" i="3"/>
  <c r="P627" i="3"/>
  <c r="BI626" i="3"/>
  <c r="BH626" i="3"/>
  <c r="BG626" i="3"/>
  <c r="BF626" i="3"/>
  <c r="T626" i="3"/>
  <c r="R626" i="3"/>
  <c r="P626" i="3"/>
  <c r="BI625" i="3"/>
  <c r="BH625" i="3"/>
  <c r="BG625" i="3"/>
  <c r="BF625" i="3"/>
  <c r="T625" i="3"/>
  <c r="R625" i="3"/>
  <c r="P625" i="3"/>
  <c r="BI624" i="3"/>
  <c r="BH624" i="3"/>
  <c r="BG624" i="3"/>
  <c r="BF624" i="3"/>
  <c r="T624" i="3"/>
  <c r="R624" i="3"/>
  <c r="P624" i="3"/>
  <c r="BI623" i="3"/>
  <c r="BH623" i="3"/>
  <c r="BG623" i="3"/>
  <c r="BF623" i="3"/>
  <c r="T623" i="3"/>
  <c r="R623" i="3"/>
  <c r="P623" i="3"/>
  <c r="BI622" i="3"/>
  <c r="BH622" i="3"/>
  <c r="BG622" i="3"/>
  <c r="BF622" i="3"/>
  <c r="T622" i="3"/>
  <c r="R622" i="3"/>
  <c r="P622" i="3"/>
  <c r="BI621" i="3"/>
  <c r="BH621" i="3"/>
  <c r="BG621" i="3"/>
  <c r="BF621" i="3"/>
  <c r="T621" i="3"/>
  <c r="R621" i="3"/>
  <c r="P621" i="3"/>
  <c r="BI619" i="3"/>
  <c r="BH619" i="3"/>
  <c r="BG619" i="3"/>
  <c r="BF619" i="3"/>
  <c r="T619" i="3"/>
  <c r="R619" i="3"/>
  <c r="P619" i="3"/>
  <c r="BI617" i="3"/>
  <c r="BH617" i="3"/>
  <c r="BG617" i="3"/>
  <c r="BF617" i="3"/>
  <c r="T617" i="3"/>
  <c r="R617" i="3"/>
  <c r="P617" i="3"/>
  <c r="BI615" i="3"/>
  <c r="BH615" i="3"/>
  <c r="BG615" i="3"/>
  <c r="BF615" i="3"/>
  <c r="T615" i="3"/>
  <c r="R615" i="3"/>
  <c r="P615" i="3"/>
  <c r="BI613" i="3"/>
  <c r="BH613" i="3"/>
  <c r="BG613" i="3"/>
  <c r="BF613" i="3"/>
  <c r="T613" i="3"/>
  <c r="R613" i="3"/>
  <c r="P613" i="3"/>
  <c r="BI611" i="3"/>
  <c r="BH611" i="3"/>
  <c r="BG611" i="3"/>
  <c r="BF611" i="3"/>
  <c r="T611" i="3"/>
  <c r="R611" i="3"/>
  <c r="P611" i="3"/>
  <c r="BI609" i="3"/>
  <c r="BH609" i="3"/>
  <c r="BG609" i="3"/>
  <c r="BF609" i="3"/>
  <c r="T609" i="3"/>
  <c r="R609" i="3"/>
  <c r="P609" i="3"/>
  <c r="BI607" i="3"/>
  <c r="BH607" i="3"/>
  <c r="BG607" i="3"/>
  <c r="BF607" i="3"/>
  <c r="T607" i="3"/>
  <c r="R607" i="3"/>
  <c r="P607" i="3"/>
  <c r="BI605" i="3"/>
  <c r="BH605" i="3"/>
  <c r="BG605" i="3"/>
  <c r="BF605" i="3"/>
  <c r="T605" i="3"/>
  <c r="R605" i="3"/>
  <c r="P605" i="3"/>
  <c r="BI603" i="3"/>
  <c r="BH603" i="3"/>
  <c r="BG603" i="3"/>
  <c r="BF603" i="3"/>
  <c r="T603" i="3"/>
  <c r="R603" i="3"/>
  <c r="P603" i="3"/>
  <c r="BI601" i="3"/>
  <c r="BH601" i="3"/>
  <c r="BG601" i="3"/>
  <c r="BF601" i="3"/>
  <c r="T601" i="3"/>
  <c r="R601" i="3"/>
  <c r="P601" i="3"/>
  <c r="BI599" i="3"/>
  <c r="BH599" i="3"/>
  <c r="BG599" i="3"/>
  <c r="BF599" i="3"/>
  <c r="T599" i="3"/>
  <c r="R599" i="3"/>
  <c r="P599" i="3"/>
  <c r="BI597" i="3"/>
  <c r="BH597" i="3"/>
  <c r="BG597" i="3"/>
  <c r="BF597" i="3"/>
  <c r="T597" i="3"/>
  <c r="R597" i="3"/>
  <c r="P597" i="3"/>
  <c r="BI595" i="3"/>
  <c r="BH595" i="3"/>
  <c r="BG595" i="3"/>
  <c r="BF595" i="3"/>
  <c r="T595" i="3"/>
  <c r="R595" i="3"/>
  <c r="P595" i="3"/>
  <c r="BI593" i="3"/>
  <c r="BH593" i="3"/>
  <c r="BG593" i="3"/>
  <c r="BF593" i="3"/>
  <c r="T593" i="3"/>
  <c r="R593" i="3"/>
  <c r="P593" i="3"/>
  <c r="BI591" i="3"/>
  <c r="BH591" i="3"/>
  <c r="BG591" i="3"/>
  <c r="BF591" i="3"/>
  <c r="T591" i="3"/>
  <c r="R591" i="3"/>
  <c r="P591" i="3"/>
  <c r="BI589" i="3"/>
  <c r="BH589" i="3"/>
  <c r="BG589" i="3"/>
  <c r="BF589" i="3"/>
  <c r="T589" i="3"/>
  <c r="R589" i="3"/>
  <c r="P589" i="3"/>
  <c r="BI587" i="3"/>
  <c r="BH587" i="3"/>
  <c r="BG587" i="3"/>
  <c r="BF587" i="3"/>
  <c r="T587" i="3"/>
  <c r="R587" i="3"/>
  <c r="P587" i="3"/>
  <c r="BI583" i="3"/>
  <c r="BH583" i="3"/>
  <c r="BG583" i="3"/>
  <c r="BF583" i="3"/>
  <c r="T583" i="3"/>
  <c r="R583" i="3"/>
  <c r="P583" i="3"/>
  <c r="BI579" i="3"/>
  <c r="BH579" i="3"/>
  <c r="BG579" i="3"/>
  <c r="BF579" i="3"/>
  <c r="T579" i="3"/>
  <c r="R579" i="3"/>
  <c r="P579" i="3"/>
  <c r="BI577" i="3"/>
  <c r="BH577" i="3"/>
  <c r="BG577" i="3"/>
  <c r="BF577" i="3"/>
  <c r="T577" i="3"/>
  <c r="R577" i="3"/>
  <c r="P577" i="3"/>
  <c r="BI574" i="3"/>
  <c r="BH574" i="3"/>
  <c r="BG574" i="3"/>
  <c r="BF574" i="3"/>
  <c r="T574" i="3"/>
  <c r="R574" i="3"/>
  <c r="P574" i="3"/>
  <c r="BI571" i="3"/>
  <c r="BH571" i="3"/>
  <c r="BG571" i="3"/>
  <c r="BF571" i="3"/>
  <c r="T571" i="3"/>
  <c r="R571" i="3"/>
  <c r="P571" i="3"/>
  <c r="BI567" i="3"/>
  <c r="BH567" i="3"/>
  <c r="BG567" i="3"/>
  <c r="BF567" i="3"/>
  <c r="T567" i="3"/>
  <c r="R567" i="3"/>
  <c r="P567" i="3"/>
  <c r="BI564" i="3"/>
  <c r="BH564" i="3"/>
  <c r="BG564" i="3"/>
  <c r="BF564" i="3"/>
  <c r="T564" i="3"/>
  <c r="R564" i="3"/>
  <c r="P564" i="3"/>
  <c r="BI563" i="3"/>
  <c r="BH563" i="3"/>
  <c r="BG563" i="3"/>
  <c r="BF563" i="3"/>
  <c r="T563" i="3"/>
  <c r="R563" i="3"/>
  <c r="P563" i="3"/>
  <c r="BI561" i="3"/>
  <c r="BH561" i="3"/>
  <c r="BG561" i="3"/>
  <c r="BF561" i="3"/>
  <c r="T561" i="3"/>
  <c r="R561" i="3"/>
  <c r="P561" i="3"/>
  <c r="BI558" i="3"/>
  <c r="BH558" i="3"/>
  <c r="BG558" i="3"/>
  <c r="BF558" i="3"/>
  <c r="T558" i="3"/>
  <c r="R558" i="3"/>
  <c r="P558" i="3"/>
  <c r="BI555" i="3"/>
  <c r="BH555" i="3"/>
  <c r="BG555" i="3"/>
  <c r="BF555" i="3"/>
  <c r="T555" i="3"/>
  <c r="R555" i="3"/>
  <c r="P555" i="3"/>
  <c r="BI552" i="3"/>
  <c r="BH552" i="3"/>
  <c r="BG552" i="3"/>
  <c r="BF552" i="3"/>
  <c r="T552" i="3"/>
  <c r="R552" i="3"/>
  <c r="P552" i="3"/>
  <c r="BI549" i="3"/>
  <c r="BH549" i="3"/>
  <c r="BG549" i="3"/>
  <c r="BF549" i="3"/>
  <c r="T549" i="3"/>
  <c r="R549" i="3"/>
  <c r="P549" i="3"/>
  <c r="BI546" i="3"/>
  <c r="BH546" i="3"/>
  <c r="BG546" i="3"/>
  <c r="BF546" i="3"/>
  <c r="T546" i="3"/>
  <c r="R546" i="3"/>
  <c r="P546" i="3"/>
  <c r="BI543" i="3"/>
  <c r="BH543" i="3"/>
  <c r="BG543" i="3"/>
  <c r="BF543" i="3"/>
  <c r="T543" i="3"/>
  <c r="R543" i="3"/>
  <c r="P543" i="3"/>
  <c r="BI540" i="3"/>
  <c r="BH540" i="3"/>
  <c r="BG540" i="3"/>
  <c r="BF540" i="3"/>
  <c r="T540" i="3"/>
  <c r="R540" i="3"/>
  <c r="P540" i="3"/>
  <c r="BI539" i="3"/>
  <c r="BH539" i="3"/>
  <c r="BG539" i="3"/>
  <c r="BF539" i="3"/>
  <c r="T539" i="3"/>
  <c r="R539" i="3"/>
  <c r="P539" i="3"/>
  <c r="BI537" i="3"/>
  <c r="BH537" i="3"/>
  <c r="BG537" i="3"/>
  <c r="BF537" i="3"/>
  <c r="T537" i="3"/>
  <c r="R537" i="3"/>
  <c r="P537" i="3"/>
  <c r="BI536" i="3"/>
  <c r="BH536" i="3"/>
  <c r="BG536" i="3"/>
  <c r="BF536" i="3"/>
  <c r="T536" i="3"/>
  <c r="R536" i="3"/>
  <c r="P536" i="3"/>
  <c r="BI535" i="3"/>
  <c r="BH535" i="3"/>
  <c r="BG535" i="3"/>
  <c r="BF535" i="3"/>
  <c r="T535" i="3"/>
  <c r="R535" i="3"/>
  <c r="P535" i="3"/>
  <c r="BI534" i="3"/>
  <c r="BH534" i="3"/>
  <c r="BG534" i="3"/>
  <c r="BF534" i="3"/>
  <c r="T534" i="3"/>
  <c r="R534" i="3"/>
  <c r="P534" i="3"/>
  <c r="BI533" i="3"/>
  <c r="BH533" i="3"/>
  <c r="BG533" i="3"/>
  <c r="BF533" i="3"/>
  <c r="T533" i="3"/>
  <c r="R533" i="3"/>
  <c r="P533" i="3"/>
  <c r="BI532" i="3"/>
  <c r="BH532" i="3"/>
  <c r="BG532" i="3"/>
  <c r="BF532" i="3"/>
  <c r="T532" i="3"/>
  <c r="R532" i="3"/>
  <c r="P532" i="3"/>
  <c r="BI531" i="3"/>
  <c r="BH531" i="3"/>
  <c r="BG531" i="3"/>
  <c r="BF531" i="3"/>
  <c r="T531" i="3"/>
  <c r="R531" i="3"/>
  <c r="P531" i="3"/>
  <c r="BI530" i="3"/>
  <c r="BH530" i="3"/>
  <c r="BG530" i="3"/>
  <c r="BF530" i="3"/>
  <c r="T530" i="3"/>
  <c r="R530" i="3"/>
  <c r="P530" i="3"/>
  <c r="BI529" i="3"/>
  <c r="BH529" i="3"/>
  <c r="BG529" i="3"/>
  <c r="BF529" i="3"/>
  <c r="T529" i="3"/>
  <c r="R529" i="3"/>
  <c r="P529" i="3"/>
  <c r="BI528" i="3"/>
  <c r="BH528" i="3"/>
  <c r="BG528" i="3"/>
  <c r="BF528" i="3"/>
  <c r="T528" i="3"/>
  <c r="R528" i="3"/>
  <c r="P528" i="3"/>
  <c r="BI527" i="3"/>
  <c r="BH527" i="3"/>
  <c r="BG527" i="3"/>
  <c r="BF527" i="3"/>
  <c r="T527" i="3"/>
  <c r="R527" i="3"/>
  <c r="P527" i="3"/>
  <c r="BI526" i="3"/>
  <c r="BH526" i="3"/>
  <c r="BG526" i="3"/>
  <c r="BF526" i="3"/>
  <c r="T526" i="3"/>
  <c r="R526" i="3"/>
  <c r="P526" i="3"/>
  <c r="BI525" i="3"/>
  <c r="BH525" i="3"/>
  <c r="BG525" i="3"/>
  <c r="BF525" i="3"/>
  <c r="T525" i="3"/>
  <c r="R525" i="3"/>
  <c r="P525" i="3"/>
  <c r="BI524" i="3"/>
  <c r="BH524" i="3"/>
  <c r="BG524" i="3"/>
  <c r="BF524" i="3"/>
  <c r="T524" i="3"/>
  <c r="R524" i="3"/>
  <c r="P524" i="3"/>
  <c r="BI523" i="3"/>
  <c r="BH523" i="3"/>
  <c r="BG523" i="3"/>
  <c r="BF523" i="3"/>
  <c r="T523" i="3"/>
  <c r="R523" i="3"/>
  <c r="P523" i="3"/>
  <c r="BI522" i="3"/>
  <c r="BH522" i="3"/>
  <c r="BG522" i="3"/>
  <c r="BF522" i="3"/>
  <c r="T522" i="3"/>
  <c r="R522" i="3"/>
  <c r="P522" i="3"/>
  <c r="BI520" i="3"/>
  <c r="BH520" i="3"/>
  <c r="BG520" i="3"/>
  <c r="BF520" i="3"/>
  <c r="T520" i="3"/>
  <c r="R520" i="3"/>
  <c r="P520" i="3"/>
  <c r="BI519" i="3"/>
  <c r="BH519" i="3"/>
  <c r="BG519" i="3"/>
  <c r="BF519" i="3"/>
  <c r="T519" i="3"/>
  <c r="R519" i="3"/>
  <c r="P519" i="3"/>
  <c r="BI518" i="3"/>
  <c r="BH518" i="3"/>
  <c r="BG518" i="3"/>
  <c r="BF518" i="3"/>
  <c r="T518" i="3"/>
  <c r="R518" i="3"/>
  <c r="P518" i="3"/>
  <c r="BI517" i="3"/>
  <c r="BH517" i="3"/>
  <c r="BG517" i="3"/>
  <c r="BF517" i="3"/>
  <c r="T517" i="3"/>
  <c r="R517" i="3"/>
  <c r="P517" i="3"/>
  <c r="BI516" i="3"/>
  <c r="BH516" i="3"/>
  <c r="BG516" i="3"/>
  <c r="BF516" i="3"/>
  <c r="T516" i="3"/>
  <c r="R516" i="3"/>
  <c r="P516" i="3"/>
  <c r="BI515" i="3"/>
  <c r="BH515" i="3"/>
  <c r="BG515" i="3"/>
  <c r="BF515" i="3"/>
  <c r="T515" i="3"/>
  <c r="R515" i="3"/>
  <c r="P515" i="3"/>
  <c r="BI514" i="3"/>
  <c r="BH514" i="3"/>
  <c r="BG514" i="3"/>
  <c r="BF514" i="3"/>
  <c r="T514" i="3"/>
  <c r="R514" i="3"/>
  <c r="P514" i="3"/>
  <c r="BI513" i="3"/>
  <c r="BH513" i="3"/>
  <c r="BG513" i="3"/>
  <c r="BF513" i="3"/>
  <c r="T513" i="3"/>
  <c r="R513" i="3"/>
  <c r="P513" i="3"/>
  <c r="BI512" i="3"/>
  <c r="BH512" i="3"/>
  <c r="BG512" i="3"/>
  <c r="BF512" i="3"/>
  <c r="T512" i="3"/>
  <c r="R512" i="3"/>
  <c r="P512" i="3"/>
  <c r="BI511" i="3"/>
  <c r="BH511" i="3"/>
  <c r="BG511" i="3"/>
  <c r="BF511" i="3"/>
  <c r="T511" i="3"/>
  <c r="R511" i="3"/>
  <c r="P511" i="3"/>
  <c r="BI510" i="3"/>
  <c r="BH510" i="3"/>
  <c r="BG510" i="3"/>
  <c r="BF510" i="3"/>
  <c r="T510" i="3"/>
  <c r="R510" i="3"/>
  <c r="P510" i="3"/>
  <c r="BI509" i="3"/>
  <c r="BH509" i="3"/>
  <c r="BG509" i="3"/>
  <c r="BF509" i="3"/>
  <c r="T509" i="3"/>
  <c r="R509" i="3"/>
  <c r="P509" i="3"/>
  <c r="BI508" i="3"/>
  <c r="BH508" i="3"/>
  <c r="BG508" i="3"/>
  <c r="BF508" i="3"/>
  <c r="T508" i="3"/>
  <c r="R508" i="3"/>
  <c r="P508" i="3"/>
  <c r="BI507" i="3"/>
  <c r="BH507" i="3"/>
  <c r="BG507" i="3"/>
  <c r="BF507" i="3"/>
  <c r="T507" i="3"/>
  <c r="R507" i="3"/>
  <c r="P507" i="3"/>
  <c r="BI506" i="3"/>
  <c r="BH506" i="3"/>
  <c r="BG506" i="3"/>
  <c r="BF506" i="3"/>
  <c r="T506" i="3"/>
  <c r="R506" i="3"/>
  <c r="P506" i="3"/>
  <c r="BI505" i="3"/>
  <c r="BH505" i="3"/>
  <c r="BG505" i="3"/>
  <c r="BF505" i="3"/>
  <c r="T505" i="3"/>
  <c r="R505" i="3"/>
  <c r="P505" i="3"/>
  <c r="BI503" i="3"/>
  <c r="BH503" i="3"/>
  <c r="BG503" i="3"/>
  <c r="BF503" i="3"/>
  <c r="T503" i="3"/>
  <c r="R503" i="3"/>
  <c r="P503" i="3"/>
  <c r="BI502" i="3"/>
  <c r="BH502" i="3"/>
  <c r="BG502" i="3"/>
  <c r="BF502" i="3"/>
  <c r="T502" i="3"/>
  <c r="R502" i="3"/>
  <c r="P502" i="3"/>
  <c r="BI500" i="3"/>
  <c r="BH500" i="3"/>
  <c r="BG500" i="3"/>
  <c r="BF500" i="3"/>
  <c r="T500" i="3"/>
  <c r="R500" i="3"/>
  <c r="P500" i="3"/>
  <c r="BI498" i="3"/>
  <c r="BH498" i="3"/>
  <c r="BG498" i="3"/>
  <c r="BF498" i="3"/>
  <c r="T498" i="3"/>
  <c r="R498" i="3"/>
  <c r="P498" i="3"/>
  <c r="BI497" i="3"/>
  <c r="BH497" i="3"/>
  <c r="BG497" i="3"/>
  <c r="BF497" i="3"/>
  <c r="T497" i="3"/>
  <c r="R497" i="3"/>
  <c r="P497" i="3"/>
  <c r="BI495" i="3"/>
  <c r="BH495" i="3"/>
  <c r="BG495" i="3"/>
  <c r="BF495" i="3"/>
  <c r="T495" i="3"/>
  <c r="R495" i="3"/>
  <c r="P495" i="3"/>
  <c r="BI494" i="3"/>
  <c r="BH494" i="3"/>
  <c r="BG494" i="3"/>
  <c r="BF494" i="3"/>
  <c r="T494" i="3"/>
  <c r="R494" i="3"/>
  <c r="P494" i="3"/>
  <c r="BI492" i="3"/>
  <c r="BH492" i="3"/>
  <c r="BG492" i="3"/>
  <c r="BF492" i="3"/>
  <c r="T492" i="3"/>
  <c r="R492" i="3"/>
  <c r="P492" i="3"/>
  <c r="BI491" i="3"/>
  <c r="BH491" i="3"/>
  <c r="BG491" i="3"/>
  <c r="BF491" i="3"/>
  <c r="T491" i="3"/>
  <c r="R491" i="3"/>
  <c r="P491" i="3"/>
  <c r="BI489" i="3"/>
  <c r="BH489" i="3"/>
  <c r="BG489" i="3"/>
  <c r="BF489" i="3"/>
  <c r="T489" i="3"/>
  <c r="R489" i="3"/>
  <c r="P489" i="3"/>
  <c r="BI488" i="3"/>
  <c r="BH488" i="3"/>
  <c r="BG488" i="3"/>
  <c r="BF488" i="3"/>
  <c r="T488" i="3"/>
  <c r="R488" i="3"/>
  <c r="P488" i="3"/>
  <c r="BI487" i="3"/>
  <c r="BH487" i="3"/>
  <c r="BG487" i="3"/>
  <c r="BF487" i="3"/>
  <c r="T487" i="3"/>
  <c r="R487" i="3"/>
  <c r="P487" i="3"/>
  <c r="BI484" i="3"/>
  <c r="BH484" i="3"/>
  <c r="BG484" i="3"/>
  <c r="BF484" i="3"/>
  <c r="T484" i="3"/>
  <c r="R484" i="3"/>
  <c r="P484" i="3"/>
  <c r="BI481" i="3"/>
  <c r="BH481" i="3"/>
  <c r="BG481" i="3"/>
  <c r="BF481" i="3"/>
  <c r="T481" i="3"/>
  <c r="R481" i="3"/>
  <c r="P481" i="3"/>
  <c r="BI477" i="3"/>
  <c r="BH477" i="3"/>
  <c r="BG477" i="3"/>
  <c r="BF477" i="3"/>
  <c r="T477" i="3"/>
  <c r="R477" i="3"/>
  <c r="P477" i="3"/>
  <c r="BI473" i="3"/>
  <c r="BH473" i="3"/>
  <c r="BG473" i="3"/>
  <c r="BF473" i="3"/>
  <c r="T473" i="3"/>
  <c r="R473" i="3"/>
  <c r="P473" i="3"/>
  <c r="BI472" i="3"/>
  <c r="BH472" i="3"/>
  <c r="BG472" i="3"/>
  <c r="BF472" i="3"/>
  <c r="T472" i="3"/>
  <c r="R472" i="3"/>
  <c r="P472" i="3"/>
  <c r="BI468" i="3"/>
  <c r="BH468" i="3"/>
  <c r="BG468" i="3"/>
  <c r="BF468" i="3"/>
  <c r="T468" i="3"/>
  <c r="R468" i="3"/>
  <c r="P468" i="3"/>
  <c r="BI463" i="3"/>
  <c r="BH463" i="3"/>
  <c r="BG463" i="3"/>
  <c r="BF463" i="3"/>
  <c r="T463" i="3"/>
  <c r="R463" i="3"/>
  <c r="P463" i="3"/>
  <c r="BI461" i="3"/>
  <c r="BH461" i="3"/>
  <c r="BG461" i="3"/>
  <c r="BF461" i="3"/>
  <c r="T461" i="3"/>
  <c r="R461" i="3"/>
  <c r="P461" i="3"/>
  <c r="BI447" i="3"/>
  <c r="BH447" i="3"/>
  <c r="BG447" i="3"/>
  <c r="BF447" i="3"/>
  <c r="T447" i="3"/>
  <c r="R447" i="3"/>
  <c r="P447" i="3"/>
  <c r="BI429" i="3"/>
  <c r="BH429" i="3"/>
  <c r="BG429" i="3"/>
  <c r="BF429" i="3"/>
  <c r="T429" i="3"/>
  <c r="R429" i="3"/>
  <c r="P429" i="3"/>
  <c r="BI423" i="3"/>
  <c r="BH423" i="3"/>
  <c r="BG423" i="3"/>
  <c r="BF423" i="3"/>
  <c r="T423" i="3"/>
  <c r="R423" i="3"/>
  <c r="P423" i="3"/>
  <c r="BI420" i="3"/>
  <c r="BH420" i="3"/>
  <c r="BG420" i="3"/>
  <c r="BF420" i="3"/>
  <c r="T420" i="3"/>
  <c r="R420" i="3"/>
  <c r="P420" i="3"/>
  <c r="BI417" i="3"/>
  <c r="BH417" i="3"/>
  <c r="BG417" i="3"/>
  <c r="BF417" i="3"/>
  <c r="T417" i="3"/>
  <c r="R417" i="3"/>
  <c r="P417" i="3"/>
  <c r="BI414" i="3"/>
  <c r="BH414" i="3"/>
  <c r="BG414" i="3"/>
  <c r="BF414" i="3"/>
  <c r="T414" i="3"/>
  <c r="R414" i="3"/>
  <c r="P414" i="3"/>
  <c r="BI411" i="3"/>
  <c r="BH411" i="3"/>
  <c r="BG411" i="3"/>
  <c r="BF411" i="3"/>
  <c r="T411" i="3"/>
  <c r="R411" i="3"/>
  <c r="P411" i="3"/>
  <c r="BI408" i="3"/>
  <c r="BH408" i="3"/>
  <c r="BG408" i="3"/>
  <c r="BF408" i="3"/>
  <c r="T408" i="3"/>
  <c r="R408" i="3"/>
  <c r="P408" i="3"/>
  <c r="BI405" i="3"/>
  <c r="BH405" i="3"/>
  <c r="BG405" i="3"/>
  <c r="BF405" i="3"/>
  <c r="T405" i="3"/>
  <c r="R405" i="3"/>
  <c r="P405" i="3"/>
  <c r="BI402" i="3"/>
  <c r="BH402" i="3"/>
  <c r="BG402" i="3"/>
  <c r="BF402" i="3"/>
  <c r="T402" i="3"/>
  <c r="R402" i="3"/>
  <c r="P402" i="3"/>
  <c r="BI399" i="3"/>
  <c r="BH399" i="3"/>
  <c r="BG399" i="3"/>
  <c r="BF399" i="3"/>
  <c r="T399" i="3"/>
  <c r="R399" i="3"/>
  <c r="P399" i="3"/>
  <c r="BI395" i="3"/>
  <c r="BH395" i="3"/>
  <c r="BG395" i="3"/>
  <c r="BF395" i="3"/>
  <c r="T395" i="3"/>
  <c r="R395" i="3"/>
  <c r="P395" i="3"/>
  <c r="BI392" i="3"/>
  <c r="BH392" i="3"/>
  <c r="BG392" i="3"/>
  <c r="BF392" i="3"/>
  <c r="T392" i="3"/>
  <c r="R392" i="3"/>
  <c r="P392" i="3"/>
  <c r="BI390" i="3"/>
  <c r="BH390" i="3"/>
  <c r="BG390" i="3"/>
  <c r="BF390" i="3"/>
  <c r="T390" i="3"/>
  <c r="R390" i="3"/>
  <c r="P390" i="3"/>
  <c r="BI388" i="3"/>
  <c r="BH388" i="3"/>
  <c r="BG388" i="3"/>
  <c r="BF388" i="3"/>
  <c r="T388" i="3"/>
  <c r="R388" i="3"/>
  <c r="P388" i="3"/>
  <c r="BI386" i="3"/>
  <c r="BH386" i="3"/>
  <c r="BG386" i="3"/>
  <c r="BF386" i="3"/>
  <c r="T386" i="3"/>
  <c r="R386" i="3"/>
  <c r="P386" i="3"/>
  <c r="BI381" i="3"/>
  <c r="BH381" i="3"/>
  <c r="BG381" i="3"/>
  <c r="BF381" i="3"/>
  <c r="T381" i="3"/>
  <c r="R381" i="3"/>
  <c r="P381" i="3"/>
  <c r="BI378" i="3"/>
  <c r="BH378" i="3"/>
  <c r="BG378" i="3"/>
  <c r="BF378" i="3"/>
  <c r="T378" i="3"/>
  <c r="R378" i="3"/>
  <c r="P378" i="3"/>
  <c r="BI375" i="3"/>
  <c r="BH375" i="3"/>
  <c r="BG375" i="3"/>
  <c r="BF375" i="3"/>
  <c r="T375" i="3"/>
  <c r="R375" i="3"/>
  <c r="P375" i="3"/>
  <c r="BI372" i="3"/>
  <c r="BH372" i="3"/>
  <c r="BG372" i="3"/>
  <c r="BF372" i="3"/>
  <c r="T372" i="3"/>
  <c r="R372" i="3"/>
  <c r="P372" i="3"/>
  <c r="BI369" i="3"/>
  <c r="BH369" i="3"/>
  <c r="BG369" i="3"/>
  <c r="BF369" i="3"/>
  <c r="T369" i="3"/>
  <c r="R369" i="3"/>
  <c r="P369" i="3"/>
  <c r="BI366" i="3"/>
  <c r="BH366" i="3"/>
  <c r="BG366" i="3"/>
  <c r="BF366" i="3"/>
  <c r="T366" i="3"/>
  <c r="R366" i="3"/>
  <c r="P366" i="3"/>
  <c r="BI364" i="3"/>
  <c r="BH364" i="3"/>
  <c r="BG364" i="3"/>
  <c r="BF364" i="3"/>
  <c r="T364" i="3"/>
  <c r="R364" i="3"/>
  <c r="P364" i="3"/>
  <c r="BI359" i="3"/>
  <c r="BH359" i="3"/>
  <c r="BG359" i="3"/>
  <c r="BF359" i="3"/>
  <c r="T359" i="3"/>
  <c r="R359" i="3"/>
  <c r="P359" i="3"/>
  <c r="BI357" i="3"/>
  <c r="BH357" i="3"/>
  <c r="BG357" i="3"/>
  <c r="BF357" i="3"/>
  <c r="T357" i="3"/>
  <c r="R357" i="3"/>
  <c r="P357" i="3"/>
  <c r="BI355" i="3"/>
  <c r="BH355" i="3"/>
  <c r="BG355" i="3"/>
  <c r="BF355" i="3"/>
  <c r="T355" i="3"/>
  <c r="R355" i="3"/>
  <c r="P355" i="3"/>
  <c r="BI352" i="3"/>
  <c r="BH352" i="3"/>
  <c r="BG352" i="3"/>
  <c r="BF352" i="3"/>
  <c r="T352" i="3"/>
  <c r="R352" i="3"/>
  <c r="P352" i="3"/>
  <c r="BI350" i="3"/>
  <c r="BH350" i="3"/>
  <c r="BG350" i="3"/>
  <c r="BF350" i="3"/>
  <c r="T350" i="3"/>
  <c r="R350" i="3"/>
  <c r="P350" i="3"/>
  <c r="BI348" i="3"/>
  <c r="BH348" i="3"/>
  <c r="BG348" i="3"/>
  <c r="BF348" i="3"/>
  <c r="T348" i="3"/>
  <c r="R348" i="3"/>
  <c r="P348" i="3"/>
  <c r="BI345" i="3"/>
  <c r="BH345" i="3"/>
  <c r="BG345" i="3"/>
  <c r="BF345" i="3"/>
  <c r="T345" i="3"/>
  <c r="R345" i="3"/>
  <c r="P345" i="3"/>
  <c r="BI342" i="3"/>
  <c r="BH342" i="3"/>
  <c r="BG342" i="3"/>
  <c r="BF342" i="3"/>
  <c r="T342" i="3"/>
  <c r="R342" i="3"/>
  <c r="P342" i="3"/>
  <c r="BI339" i="3"/>
  <c r="BH339" i="3"/>
  <c r="BG339" i="3"/>
  <c r="BF339" i="3"/>
  <c r="T339" i="3"/>
  <c r="R339" i="3"/>
  <c r="P339" i="3"/>
  <c r="BI336" i="3"/>
  <c r="BH336" i="3"/>
  <c r="BG336" i="3"/>
  <c r="BF336" i="3"/>
  <c r="T336" i="3"/>
  <c r="R336" i="3"/>
  <c r="P336" i="3"/>
  <c r="BI333" i="3"/>
  <c r="BH333" i="3"/>
  <c r="BG333" i="3"/>
  <c r="BF333" i="3"/>
  <c r="T333" i="3"/>
  <c r="R333" i="3"/>
  <c r="P333" i="3"/>
  <c r="BI330" i="3"/>
  <c r="BH330" i="3"/>
  <c r="BG330" i="3"/>
  <c r="BF330" i="3"/>
  <c r="T330" i="3"/>
  <c r="R330" i="3"/>
  <c r="P330" i="3"/>
  <c r="BI327" i="3"/>
  <c r="BH327" i="3"/>
  <c r="BG327" i="3"/>
  <c r="BF327" i="3"/>
  <c r="T327" i="3"/>
  <c r="R327" i="3"/>
  <c r="P327" i="3"/>
  <c r="BI324" i="3"/>
  <c r="BH324" i="3"/>
  <c r="BG324" i="3"/>
  <c r="BF324" i="3"/>
  <c r="T324" i="3"/>
  <c r="R324" i="3"/>
  <c r="P324" i="3"/>
  <c r="BI322" i="3"/>
  <c r="BH322" i="3"/>
  <c r="BG322" i="3"/>
  <c r="BF322" i="3"/>
  <c r="T322" i="3"/>
  <c r="R322" i="3"/>
  <c r="P322" i="3"/>
  <c r="BI320" i="3"/>
  <c r="BH320" i="3"/>
  <c r="BG320" i="3"/>
  <c r="BF320" i="3"/>
  <c r="T320" i="3"/>
  <c r="R320" i="3"/>
  <c r="P320" i="3"/>
  <c r="BI318" i="3"/>
  <c r="BH318" i="3"/>
  <c r="BG318" i="3"/>
  <c r="BF318" i="3"/>
  <c r="T318" i="3"/>
  <c r="R318" i="3"/>
  <c r="P318" i="3"/>
  <c r="BI315" i="3"/>
  <c r="BH315" i="3"/>
  <c r="BG315" i="3"/>
  <c r="BF315" i="3"/>
  <c r="T315" i="3"/>
  <c r="R315" i="3"/>
  <c r="P315" i="3"/>
  <c r="BI314" i="3"/>
  <c r="BH314" i="3"/>
  <c r="BG314" i="3"/>
  <c r="BF314" i="3"/>
  <c r="T314" i="3"/>
  <c r="R314" i="3"/>
  <c r="P314" i="3"/>
  <c r="BI312" i="3"/>
  <c r="BH312" i="3"/>
  <c r="BG312" i="3"/>
  <c r="BF312" i="3"/>
  <c r="T312" i="3"/>
  <c r="R312" i="3"/>
  <c r="P312" i="3"/>
  <c r="BI310" i="3"/>
  <c r="BH310" i="3"/>
  <c r="BG310" i="3"/>
  <c r="BF310" i="3"/>
  <c r="T310" i="3"/>
  <c r="R310" i="3"/>
  <c r="P310" i="3"/>
  <c r="BI308" i="3"/>
  <c r="BH308" i="3"/>
  <c r="BG308" i="3"/>
  <c r="BF308" i="3"/>
  <c r="T308" i="3"/>
  <c r="R308" i="3"/>
  <c r="P308" i="3"/>
  <c r="BI305" i="3"/>
  <c r="BH305" i="3"/>
  <c r="BG305" i="3"/>
  <c r="BF305" i="3"/>
  <c r="T305" i="3"/>
  <c r="R305" i="3"/>
  <c r="P305" i="3"/>
  <c r="BI302" i="3"/>
  <c r="BH302" i="3"/>
  <c r="BG302" i="3"/>
  <c r="BF302" i="3"/>
  <c r="T302" i="3"/>
  <c r="R302" i="3"/>
  <c r="P302" i="3"/>
  <c r="BI299" i="3"/>
  <c r="BH299" i="3"/>
  <c r="BG299" i="3"/>
  <c r="BF299" i="3"/>
  <c r="T299" i="3"/>
  <c r="R299" i="3"/>
  <c r="P299" i="3"/>
  <c r="BI296" i="3"/>
  <c r="BH296" i="3"/>
  <c r="BG296" i="3"/>
  <c r="BF296" i="3"/>
  <c r="T296" i="3"/>
  <c r="R296" i="3"/>
  <c r="P296" i="3"/>
  <c r="BI293" i="3"/>
  <c r="BH293" i="3"/>
  <c r="BG293" i="3"/>
  <c r="BF293" i="3"/>
  <c r="T293" i="3"/>
  <c r="R293" i="3"/>
  <c r="P293" i="3"/>
  <c r="BI290" i="3"/>
  <c r="BH290" i="3"/>
  <c r="BG290" i="3"/>
  <c r="BF290" i="3"/>
  <c r="T290" i="3"/>
  <c r="R290" i="3"/>
  <c r="P290" i="3"/>
  <c r="BI287" i="3"/>
  <c r="BH287" i="3"/>
  <c r="BG287" i="3"/>
  <c r="BF287" i="3"/>
  <c r="T287" i="3"/>
  <c r="R287" i="3"/>
  <c r="P287" i="3"/>
  <c r="BI284" i="3"/>
  <c r="BH284" i="3"/>
  <c r="BG284" i="3"/>
  <c r="BF284" i="3"/>
  <c r="T284" i="3"/>
  <c r="R284" i="3"/>
  <c r="P284" i="3"/>
  <c r="BI280" i="3"/>
  <c r="BH280" i="3"/>
  <c r="BG280" i="3"/>
  <c r="BF280" i="3"/>
  <c r="T280" i="3"/>
  <c r="R280" i="3"/>
  <c r="P280" i="3"/>
  <c r="BI277" i="3"/>
  <c r="BH277" i="3"/>
  <c r="BG277" i="3"/>
  <c r="BF277" i="3"/>
  <c r="T277" i="3"/>
  <c r="R277" i="3"/>
  <c r="P277" i="3"/>
  <c r="BI274" i="3"/>
  <c r="BH274" i="3"/>
  <c r="BG274" i="3"/>
  <c r="BF274" i="3"/>
  <c r="T274" i="3"/>
  <c r="R274" i="3"/>
  <c r="P274" i="3"/>
  <c r="BI271" i="3"/>
  <c r="BH271" i="3"/>
  <c r="BG271" i="3"/>
  <c r="BF271" i="3"/>
  <c r="T271" i="3"/>
  <c r="R271" i="3"/>
  <c r="P271" i="3"/>
  <c r="BI268" i="3"/>
  <c r="BH268" i="3"/>
  <c r="BG268" i="3"/>
  <c r="BF268" i="3"/>
  <c r="T268" i="3"/>
  <c r="R268" i="3"/>
  <c r="P268" i="3"/>
  <c r="BI265" i="3"/>
  <c r="BH265" i="3"/>
  <c r="BG265" i="3"/>
  <c r="BF265" i="3"/>
  <c r="T265" i="3"/>
  <c r="R265" i="3"/>
  <c r="P265" i="3"/>
  <c r="BI262" i="3"/>
  <c r="BH262" i="3"/>
  <c r="BG262" i="3"/>
  <c r="BF262" i="3"/>
  <c r="T262" i="3"/>
  <c r="R262" i="3"/>
  <c r="P262" i="3"/>
  <c r="BI259" i="3"/>
  <c r="BH259" i="3"/>
  <c r="BG259" i="3"/>
  <c r="BF259" i="3"/>
  <c r="T259" i="3"/>
  <c r="R259" i="3"/>
  <c r="P259" i="3"/>
  <c r="BI256" i="3"/>
  <c r="BH256" i="3"/>
  <c r="BG256" i="3"/>
  <c r="BF256" i="3"/>
  <c r="T256" i="3"/>
  <c r="R256" i="3"/>
  <c r="P256" i="3"/>
  <c r="BI254" i="3"/>
  <c r="BH254" i="3"/>
  <c r="BG254" i="3"/>
  <c r="BF254" i="3"/>
  <c r="T254" i="3"/>
  <c r="R254" i="3"/>
  <c r="P254" i="3"/>
  <c r="BI252" i="3"/>
  <c r="BH252" i="3"/>
  <c r="BG252" i="3"/>
  <c r="BF252" i="3"/>
  <c r="T252" i="3"/>
  <c r="R252" i="3"/>
  <c r="P252" i="3"/>
  <c r="BI249" i="3"/>
  <c r="BH249" i="3"/>
  <c r="BG249" i="3"/>
  <c r="BF249" i="3"/>
  <c r="T249" i="3"/>
  <c r="R249" i="3"/>
  <c r="P249" i="3"/>
  <c r="BI246" i="3"/>
  <c r="BH246" i="3"/>
  <c r="BG246" i="3"/>
  <c r="BF246" i="3"/>
  <c r="T246" i="3"/>
  <c r="R246" i="3"/>
  <c r="P246" i="3"/>
  <c r="BI243" i="3"/>
  <c r="BH243" i="3"/>
  <c r="BG243" i="3"/>
  <c r="BF243" i="3"/>
  <c r="T243" i="3"/>
  <c r="R243" i="3"/>
  <c r="P243" i="3"/>
  <c r="BI240" i="3"/>
  <c r="BH240" i="3"/>
  <c r="BG240" i="3"/>
  <c r="BF240" i="3"/>
  <c r="T240" i="3"/>
  <c r="R240" i="3"/>
  <c r="P240" i="3"/>
  <c r="BI238" i="3"/>
  <c r="BH238" i="3"/>
  <c r="BG238" i="3"/>
  <c r="BF238" i="3"/>
  <c r="T238" i="3"/>
  <c r="R238" i="3"/>
  <c r="P238" i="3"/>
  <c r="BI234" i="3"/>
  <c r="BH234" i="3"/>
  <c r="BG234" i="3"/>
  <c r="BF234" i="3"/>
  <c r="T234" i="3"/>
  <c r="R234" i="3"/>
  <c r="P234" i="3"/>
  <c r="BI231" i="3"/>
  <c r="BH231" i="3"/>
  <c r="BG231" i="3"/>
  <c r="BF231" i="3"/>
  <c r="T231" i="3"/>
  <c r="R231" i="3"/>
  <c r="P231" i="3"/>
  <c r="BI228" i="3"/>
  <c r="BH228" i="3"/>
  <c r="BG228" i="3"/>
  <c r="BF228" i="3"/>
  <c r="T228" i="3"/>
  <c r="R228" i="3"/>
  <c r="P228" i="3"/>
  <c r="BI223" i="3"/>
  <c r="BH223" i="3"/>
  <c r="BG223" i="3"/>
  <c r="BF223" i="3"/>
  <c r="T223" i="3"/>
  <c r="R223" i="3"/>
  <c r="P223" i="3"/>
  <c r="BI219" i="3"/>
  <c r="BH219" i="3"/>
  <c r="BG219" i="3"/>
  <c r="BF219" i="3"/>
  <c r="T219" i="3"/>
  <c r="R219" i="3"/>
  <c r="P219" i="3"/>
  <c r="BI215" i="3"/>
  <c r="BH215" i="3"/>
  <c r="BG215" i="3"/>
  <c r="BF215" i="3"/>
  <c r="T215" i="3"/>
  <c r="R215" i="3"/>
  <c r="P215" i="3"/>
  <c r="BI211" i="3"/>
  <c r="BH211" i="3"/>
  <c r="BG211" i="3"/>
  <c r="BF211" i="3"/>
  <c r="T211" i="3"/>
  <c r="R211" i="3"/>
  <c r="P211" i="3"/>
  <c r="BI209" i="3"/>
  <c r="BH209" i="3"/>
  <c r="BG209" i="3"/>
  <c r="BF209" i="3"/>
  <c r="T209" i="3"/>
  <c r="R209" i="3"/>
  <c r="P209" i="3"/>
  <c r="BI206" i="3"/>
  <c r="BH206" i="3"/>
  <c r="BG206" i="3"/>
  <c r="BF206" i="3"/>
  <c r="T206" i="3"/>
  <c r="R206" i="3"/>
  <c r="P206" i="3"/>
  <c r="BI203" i="3"/>
  <c r="BH203" i="3"/>
  <c r="BG203" i="3"/>
  <c r="BF203" i="3"/>
  <c r="T203" i="3"/>
  <c r="R203" i="3"/>
  <c r="P203" i="3"/>
  <c r="BI199" i="3"/>
  <c r="BH199" i="3"/>
  <c r="BG199" i="3"/>
  <c r="BF199" i="3"/>
  <c r="T199" i="3"/>
  <c r="R199" i="3"/>
  <c r="P199" i="3"/>
  <c r="BI195" i="3"/>
  <c r="BH195" i="3"/>
  <c r="BG195" i="3"/>
  <c r="BF195" i="3"/>
  <c r="T195" i="3"/>
  <c r="R195" i="3"/>
  <c r="P195" i="3"/>
  <c r="BI191" i="3"/>
  <c r="BH191" i="3"/>
  <c r="BG191" i="3"/>
  <c r="BF191" i="3"/>
  <c r="T191" i="3"/>
  <c r="R191" i="3"/>
  <c r="P191" i="3"/>
  <c r="BI185" i="3"/>
  <c r="BH185" i="3"/>
  <c r="BG185" i="3"/>
  <c r="BF185" i="3"/>
  <c r="T185" i="3"/>
  <c r="R185" i="3"/>
  <c r="P185" i="3"/>
  <c r="BI181" i="3"/>
  <c r="BH181" i="3"/>
  <c r="BG181" i="3"/>
  <c r="BF181" i="3"/>
  <c r="T181" i="3"/>
  <c r="R181" i="3"/>
  <c r="P181" i="3"/>
  <c r="BI177" i="3"/>
  <c r="BH177" i="3"/>
  <c r="BG177" i="3"/>
  <c r="BF177" i="3"/>
  <c r="T177" i="3"/>
  <c r="R177" i="3"/>
  <c r="P177" i="3"/>
  <c r="BI174" i="3"/>
  <c r="BH174" i="3"/>
  <c r="BG174" i="3"/>
  <c r="BF174" i="3"/>
  <c r="T174" i="3"/>
  <c r="R174" i="3"/>
  <c r="P174" i="3"/>
  <c r="BI167" i="3"/>
  <c r="BH167" i="3"/>
  <c r="BG167" i="3"/>
  <c r="BF167" i="3"/>
  <c r="T167" i="3"/>
  <c r="R167" i="3"/>
  <c r="P167" i="3"/>
  <c r="BI160" i="3"/>
  <c r="BH160" i="3"/>
  <c r="BG160" i="3"/>
  <c r="BF160" i="3"/>
  <c r="T160" i="3"/>
  <c r="R160" i="3"/>
  <c r="P160" i="3"/>
  <c r="BI153" i="3"/>
  <c r="BH153" i="3"/>
  <c r="BG153" i="3"/>
  <c r="BF153" i="3"/>
  <c r="T153" i="3"/>
  <c r="R153" i="3"/>
  <c r="P153" i="3"/>
  <c r="BI149" i="3"/>
  <c r="BH149" i="3"/>
  <c r="BG149" i="3"/>
  <c r="BF149" i="3"/>
  <c r="T149" i="3"/>
  <c r="R149" i="3"/>
  <c r="P149" i="3"/>
  <c r="BI145" i="3"/>
  <c r="BH145" i="3"/>
  <c r="BG145" i="3"/>
  <c r="BF145" i="3"/>
  <c r="T145" i="3"/>
  <c r="R145" i="3"/>
  <c r="P145" i="3"/>
  <c r="BI141" i="3"/>
  <c r="BH141" i="3"/>
  <c r="BG141" i="3"/>
  <c r="BF141" i="3"/>
  <c r="T141" i="3"/>
  <c r="R141" i="3"/>
  <c r="P141" i="3"/>
  <c r="BI137" i="3"/>
  <c r="BH137" i="3"/>
  <c r="BG137" i="3"/>
  <c r="BF137" i="3"/>
  <c r="T137" i="3"/>
  <c r="R137" i="3"/>
  <c r="P137" i="3"/>
  <c r="BI133" i="3"/>
  <c r="BH133" i="3"/>
  <c r="BG133" i="3"/>
  <c r="BF133" i="3"/>
  <c r="T133" i="3"/>
  <c r="R133" i="3"/>
  <c r="P133" i="3"/>
  <c r="J127" i="3"/>
  <c r="J126" i="3"/>
  <c r="F126" i="3"/>
  <c r="F124" i="3"/>
  <c r="E122" i="3"/>
  <c r="J92" i="3"/>
  <c r="J91" i="3"/>
  <c r="F91" i="3"/>
  <c r="F89" i="3"/>
  <c r="E87" i="3"/>
  <c r="J18" i="3"/>
  <c r="E18" i="3"/>
  <c r="F127" i="3"/>
  <c r="J17" i="3"/>
  <c r="J12" i="3"/>
  <c r="J89" i="3" s="1"/>
  <c r="E7" i="3"/>
  <c r="E85" i="3" s="1"/>
  <c r="J37" i="2"/>
  <c r="J36" i="2"/>
  <c r="AY95" i="1"/>
  <c r="J35" i="2"/>
  <c r="AX95" i="1"/>
  <c r="BI298" i="2"/>
  <c r="BH298" i="2"/>
  <c r="BG298" i="2"/>
  <c r="BF298" i="2"/>
  <c r="T298" i="2"/>
  <c r="R298" i="2"/>
  <c r="P298" i="2"/>
  <c r="BI295" i="2"/>
  <c r="BH295" i="2"/>
  <c r="BG295" i="2"/>
  <c r="BF295" i="2"/>
  <c r="T295" i="2"/>
  <c r="R295" i="2"/>
  <c r="P295" i="2"/>
  <c r="BI292" i="2"/>
  <c r="BH292" i="2"/>
  <c r="BG292" i="2"/>
  <c r="BF292" i="2"/>
  <c r="T292" i="2"/>
  <c r="R292" i="2"/>
  <c r="P292" i="2"/>
  <c r="BI289" i="2"/>
  <c r="BH289" i="2"/>
  <c r="BG289" i="2"/>
  <c r="BF289" i="2"/>
  <c r="T289" i="2"/>
  <c r="R289" i="2"/>
  <c r="P289" i="2"/>
  <c r="BI286" i="2"/>
  <c r="BH286" i="2"/>
  <c r="BG286" i="2"/>
  <c r="BF286" i="2"/>
  <c r="T286" i="2"/>
  <c r="R286" i="2"/>
  <c r="P286" i="2"/>
  <c r="BI284" i="2"/>
  <c r="BH284" i="2"/>
  <c r="BG284" i="2"/>
  <c r="BF284" i="2"/>
  <c r="T284" i="2"/>
  <c r="R284" i="2"/>
  <c r="P284" i="2"/>
  <c r="BI282" i="2"/>
  <c r="BH282" i="2"/>
  <c r="BG282" i="2"/>
  <c r="BF282" i="2"/>
  <c r="T282" i="2"/>
  <c r="R282" i="2"/>
  <c r="P282" i="2"/>
  <c r="BI280" i="2"/>
  <c r="BH280" i="2"/>
  <c r="BG280" i="2"/>
  <c r="BF280" i="2"/>
  <c r="T280" i="2"/>
  <c r="T279" i="2" s="1"/>
  <c r="R280" i="2"/>
  <c r="R279" i="2" s="1"/>
  <c r="P280" i="2"/>
  <c r="P279" i="2" s="1"/>
  <c r="BI276" i="2"/>
  <c r="BH276" i="2"/>
  <c r="BG276" i="2"/>
  <c r="BF276" i="2"/>
  <c r="T276" i="2"/>
  <c r="R276" i="2"/>
  <c r="P276" i="2"/>
  <c r="BI273" i="2"/>
  <c r="BH273" i="2"/>
  <c r="BG273" i="2"/>
  <c r="BF273" i="2"/>
  <c r="T273" i="2"/>
  <c r="R273" i="2"/>
  <c r="P273" i="2"/>
  <c r="BI268" i="2"/>
  <c r="BH268" i="2"/>
  <c r="BG268" i="2"/>
  <c r="BF268" i="2"/>
  <c r="T268" i="2"/>
  <c r="R268" i="2"/>
  <c r="P268" i="2"/>
  <c r="BI265" i="2"/>
  <c r="BH265" i="2"/>
  <c r="BG265" i="2"/>
  <c r="BF265" i="2"/>
  <c r="T265" i="2"/>
  <c r="R265" i="2"/>
  <c r="P265" i="2"/>
  <c r="BI261" i="2"/>
  <c r="BH261" i="2"/>
  <c r="BG261" i="2"/>
  <c r="BF261" i="2"/>
  <c r="T261" i="2"/>
  <c r="R261" i="2"/>
  <c r="P261" i="2"/>
  <c r="BI257" i="2"/>
  <c r="BH257" i="2"/>
  <c r="BG257" i="2"/>
  <c r="BF257" i="2"/>
  <c r="T257" i="2"/>
  <c r="R257" i="2"/>
  <c r="P257" i="2"/>
  <c r="BI254" i="2"/>
  <c r="BH254" i="2"/>
  <c r="BG254" i="2"/>
  <c r="BF254" i="2"/>
  <c r="T254" i="2"/>
  <c r="R254" i="2"/>
  <c r="P254" i="2"/>
  <c r="BI251" i="2"/>
  <c r="BH251" i="2"/>
  <c r="BG251" i="2"/>
  <c r="BF251" i="2"/>
  <c r="T251" i="2"/>
  <c r="R251" i="2"/>
  <c r="P251" i="2"/>
  <c r="BI248" i="2"/>
  <c r="BH248" i="2"/>
  <c r="BG248" i="2"/>
  <c r="BF248" i="2"/>
  <c r="T248" i="2"/>
  <c r="R248" i="2"/>
  <c r="P248" i="2"/>
  <c r="BI244" i="2"/>
  <c r="BH244" i="2"/>
  <c r="BG244" i="2"/>
  <c r="BF244" i="2"/>
  <c r="T244" i="2"/>
  <c r="R244" i="2"/>
  <c r="P244" i="2"/>
  <c r="BI240" i="2"/>
  <c r="BH240" i="2"/>
  <c r="BG240" i="2"/>
  <c r="BF240" i="2"/>
  <c r="T240" i="2"/>
  <c r="R240" i="2"/>
  <c r="P240" i="2"/>
  <c r="BI237" i="2"/>
  <c r="BH237" i="2"/>
  <c r="BG237" i="2"/>
  <c r="BF237" i="2"/>
  <c r="T237" i="2"/>
  <c r="R237" i="2"/>
  <c r="P237" i="2"/>
  <c r="BI233" i="2"/>
  <c r="BH233" i="2"/>
  <c r="BG233" i="2"/>
  <c r="BF233" i="2"/>
  <c r="T233" i="2"/>
  <c r="R233" i="2"/>
  <c r="P233" i="2"/>
  <c r="BI230" i="2"/>
  <c r="BH230" i="2"/>
  <c r="BG230" i="2"/>
  <c r="BF230" i="2"/>
  <c r="T230" i="2"/>
  <c r="T229" i="2"/>
  <c r="R230" i="2"/>
  <c r="R229" i="2"/>
  <c r="P230" i="2"/>
  <c r="P229" i="2"/>
  <c r="BI226" i="2"/>
  <c r="BH226" i="2"/>
  <c r="BG226" i="2"/>
  <c r="BF226" i="2"/>
  <c r="T226" i="2"/>
  <c r="R226" i="2"/>
  <c r="P226" i="2"/>
  <c r="BI224" i="2"/>
  <c r="BH224" i="2"/>
  <c r="BG224" i="2"/>
  <c r="BF224" i="2"/>
  <c r="T224" i="2"/>
  <c r="R224" i="2"/>
  <c r="P224" i="2"/>
  <c r="BI219" i="2"/>
  <c r="BH219" i="2"/>
  <c r="BG219" i="2"/>
  <c r="BF219" i="2"/>
  <c r="T219" i="2"/>
  <c r="R219" i="2"/>
  <c r="P219" i="2"/>
  <c r="BI216" i="2"/>
  <c r="BH216" i="2"/>
  <c r="BG216" i="2"/>
  <c r="BF216" i="2"/>
  <c r="T216" i="2"/>
  <c r="R216" i="2"/>
  <c r="P216" i="2"/>
  <c r="BI212" i="2"/>
  <c r="BH212" i="2"/>
  <c r="BG212" i="2"/>
  <c r="BF212" i="2"/>
  <c r="T212" i="2"/>
  <c r="R212" i="2"/>
  <c r="P212" i="2"/>
  <c r="BI208" i="2"/>
  <c r="BH208" i="2"/>
  <c r="BG208" i="2"/>
  <c r="BF208" i="2"/>
  <c r="T208" i="2"/>
  <c r="R208" i="2"/>
  <c r="P208" i="2"/>
  <c r="BI205" i="2"/>
  <c r="BH205" i="2"/>
  <c r="BG205" i="2"/>
  <c r="BF205" i="2"/>
  <c r="T205" i="2"/>
  <c r="R205" i="2"/>
  <c r="P205" i="2"/>
  <c r="BI202" i="2"/>
  <c r="BH202" i="2"/>
  <c r="BG202" i="2"/>
  <c r="BF202" i="2"/>
  <c r="T202" i="2"/>
  <c r="R202" i="2"/>
  <c r="P202" i="2"/>
  <c r="BI199" i="2"/>
  <c r="BH199" i="2"/>
  <c r="BG199" i="2"/>
  <c r="BF199" i="2"/>
  <c r="T199" i="2"/>
  <c r="R199" i="2"/>
  <c r="P199" i="2"/>
  <c r="BI195" i="2"/>
  <c r="BH195" i="2"/>
  <c r="BG195" i="2"/>
  <c r="BF195" i="2"/>
  <c r="T195" i="2"/>
  <c r="R195" i="2"/>
  <c r="P195" i="2"/>
  <c r="BI191" i="2"/>
  <c r="BH191" i="2"/>
  <c r="BG191" i="2"/>
  <c r="BF191" i="2"/>
  <c r="T191" i="2"/>
  <c r="R191" i="2"/>
  <c r="P191" i="2"/>
  <c r="BI188" i="2"/>
  <c r="BH188" i="2"/>
  <c r="BG188" i="2"/>
  <c r="BF188" i="2"/>
  <c r="T188" i="2"/>
  <c r="R188" i="2"/>
  <c r="P188" i="2"/>
  <c r="BI184" i="2"/>
  <c r="BH184" i="2"/>
  <c r="BG184" i="2"/>
  <c r="BF184" i="2"/>
  <c r="T184" i="2"/>
  <c r="R184" i="2"/>
  <c r="P184" i="2"/>
  <c r="BI181" i="2"/>
  <c r="BH181" i="2"/>
  <c r="BG181" i="2"/>
  <c r="BF181" i="2"/>
  <c r="T181" i="2"/>
  <c r="T180" i="2" s="1"/>
  <c r="R181" i="2"/>
  <c r="R180" i="2" s="1"/>
  <c r="P181" i="2"/>
  <c r="P180" i="2" s="1"/>
  <c r="BI177" i="2"/>
  <c r="BH177" i="2"/>
  <c r="BG177" i="2"/>
  <c r="BF177" i="2"/>
  <c r="T177" i="2"/>
  <c r="R177" i="2"/>
  <c r="P177" i="2"/>
  <c r="BI174" i="2"/>
  <c r="BH174" i="2"/>
  <c r="BG174" i="2"/>
  <c r="BF174" i="2"/>
  <c r="T174" i="2"/>
  <c r="R174" i="2"/>
  <c r="P174" i="2"/>
  <c r="BI169" i="2"/>
  <c r="BH169" i="2"/>
  <c r="BG169" i="2"/>
  <c r="BF169" i="2"/>
  <c r="T169" i="2"/>
  <c r="R169" i="2"/>
  <c r="P169" i="2"/>
  <c r="BI166" i="2"/>
  <c r="BH166" i="2"/>
  <c r="BG166" i="2"/>
  <c r="BF166" i="2"/>
  <c r="T166" i="2"/>
  <c r="R166" i="2"/>
  <c r="P166" i="2"/>
  <c r="BI162" i="2"/>
  <c r="BH162" i="2"/>
  <c r="BG162" i="2"/>
  <c r="BF162" i="2"/>
  <c r="T162" i="2"/>
  <c r="R162" i="2"/>
  <c r="P162" i="2"/>
  <c r="BI158" i="2"/>
  <c r="BH158" i="2"/>
  <c r="BG158" i="2"/>
  <c r="BF158" i="2"/>
  <c r="T158" i="2"/>
  <c r="R158" i="2"/>
  <c r="P158" i="2"/>
  <c r="BI155" i="2"/>
  <c r="BH155" i="2"/>
  <c r="BG155" i="2"/>
  <c r="BF155" i="2"/>
  <c r="T155" i="2"/>
  <c r="R155" i="2"/>
  <c r="P155" i="2"/>
  <c r="BI152" i="2"/>
  <c r="BH152" i="2"/>
  <c r="BG152" i="2"/>
  <c r="BF152" i="2"/>
  <c r="T152" i="2"/>
  <c r="R152" i="2"/>
  <c r="P152" i="2"/>
  <c r="BI149" i="2"/>
  <c r="BH149" i="2"/>
  <c r="BG149" i="2"/>
  <c r="BF149" i="2"/>
  <c r="T149" i="2"/>
  <c r="R149" i="2"/>
  <c r="P149" i="2"/>
  <c r="BI145" i="2"/>
  <c r="BH145" i="2"/>
  <c r="BG145" i="2"/>
  <c r="BF145" i="2"/>
  <c r="T145" i="2"/>
  <c r="R145" i="2"/>
  <c r="P145" i="2"/>
  <c r="BI141" i="2"/>
  <c r="BH141" i="2"/>
  <c r="BG141" i="2"/>
  <c r="BF141" i="2"/>
  <c r="T141" i="2"/>
  <c r="R141" i="2"/>
  <c r="P141" i="2"/>
  <c r="BI138" i="2"/>
  <c r="BH138" i="2"/>
  <c r="BG138" i="2"/>
  <c r="BF138" i="2"/>
  <c r="T138" i="2"/>
  <c r="R138" i="2"/>
  <c r="P138" i="2"/>
  <c r="BI134" i="2"/>
  <c r="BH134" i="2"/>
  <c r="BG134" i="2"/>
  <c r="BF134" i="2"/>
  <c r="T134" i="2"/>
  <c r="R134" i="2"/>
  <c r="P134" i="2"/>
  <c r="J127" i="2"/>
  <c r="J126" i="2"/>
  <c r="F126" i="2"/>
  <c r="F124" i="2"/>
  <c r="E122" i="2"/>
  <c r="J92" i="2"/>
  <c r="J91" i="2"/>
  <c r="F91" i="2"/>
  <c r="F89" i="2"/>
  <c r="E87" i="2"/>
  <c r="J18" i="2"/>
  <c r="E18" i="2"/>
  <c r="F92" i="2" s="1"/>
  <c r="J17" i="2"/>
  <c r="J12" i="2"/>
  <c r="J124" i="2"/>
  <c r="E7" i="2"/>
  <c r="E120" i="2"/>
  <c r="L90" i="1"/>
  <c r="AM90" i="1"/>
  <c r="AM89" i="1"/>
  <c r="L89" i="1"/>
  <c r="AM87" i="1"/>
  <c r="L87" i="1"/>
  <c r="L85" i="1"/>
  <c r="L84" i="1"/>
  <c r="BK150" i="6"/>
  <c r="J150" i="6"/>
  <c r="BK148" i="6"/>
  <c r="BK147" i="6"/>
  <c r="J147" i="6"/>
  <c r="BK146" i="6"/>
  <c r="J146" i="6"/>
  <c r="J140" i="6"/>
  <c r="BK135" i="5"/>
  <c r="J195" i="4"/>
  <c r="BK194" i="4"/>
  <c r="BK193" i="4"/>
  <c r="J188" i="4"/>
  <c r="J184" i="4"/>
  <c r="BK176" i="4"/>
  <c r="J158" i="4"/>
  <c r="J150" i="4"/>
  <c r="J135" i="4"/>
  <c r="BK133" i="4"/>
  <c r="J131" i="4"/>
  <c r="BK724" i="3"/>
  <c r="J721" i="3"/>
  <c r="BK717" i="3"/>
  <c r="J712" i="3"/>
  <c r="BK679" i="3"/>
  <c r="J676" i="3"/>
  <c r="BK673" i="3"/>
  <c r="J670" i="3"/>
  <c r="BK657" i="3"/>
  <c r="BK651" i="3"/>
  <c r="BK648" i="3"/>
  <c r="BK633" i="3"/>
  <c r="BK631" i="3"/>
  <c r="BK621" i="3"/>
  <c r="BK615" i="3"/>
  <c r="J607" i="3"/>
  <c r="J601" i="3"/>
  <c r="BK589" i="3"/>
  <c r="J583" i="3"/>
  <c r="J567" i="3"/>
  <c r="J558" i="3"/>
  <c r="BK549" i="3"/>
  <c r="BK539" i="3"/>
  <c r="J536" i="3"/>
  <c r="J535" i="3"/>
  <c r="BK534" i="3"/>
  <c r="BK532" i="3"/>
  <c r="J531" i="3"/>
  <c r="J527" i="3"/>
  <c r="BK525" i="3"/>
  <c r="J522" i="3"/>
  <c r="BK519" i="3"/>
  <c r="BK518" i="3"/>
  <c r="J517" i="3"/>
  <c r="J512" i="3"/>
  <c r="J511" i="3"/>
  <c r="J500" i="3"/>
  <c r="BK495" i="3"/>
  <c r="J481" i="3"/>
  <c r="J477" i="3"/>
  <c r="BK447" i="3"/>
  <c r="J429" i="3"/>
  <c r="J414" i="3"/>
  <c r="J408" i="3"/>
  <c r="J405" i="3"/>
  <c r="J381" i="3"/>
  <c r="J372" i="3"/>
  <c r="BK352" i="3"/>
  <c r="J350" i="3"/>
  <c r="BK342" i="3"/>
  <c r="BK336" i="3"/>
  <c r="J327" i="3"/>
  <c r="J322" i="3"/>
  <c r="J318" i="3"/>
  <c r="BK314" i="3"/>
  <c r="BK312" i="3"/>
  <c r="BK290" i="3"/>
  <c r="J246" i="3"/>
  <c r="BK240" i="3"/>
  <c r="BK231" i="3"/>
  <c r="J195" i="3"/>
  <c r="J191" i="3"/>
  <c r="BK177" i="3"/>
  <c r="J153" i="3"/>
  <c r="BK145" i="3"/>
  <c r="BK292" i="2"/>
  <c r="BK289" i="2"/>
  <c r="J284" i="2"/>
  <c r="BK276" i="2"/>
  <c r="J268" i="2"/>
  <c r="J265" i="2"/>
  <c r="BK254" i="2"/>
  <c r="J248" i="2"/>
  <c r="BK237" i="2"/>
  <c r="J230" i="2"/>
  <c r="BK224" i="2"/>
  <c r="BK216" i="2"/>
  <c r="J174" i="2"/>
  <c r="J158" i="2"/>
  <c r="BK149" i="2"/>
  <c r="J138" i="5"/>
  <c r="J133" i="5"/>
  <c r="J131" i="5"/>
  <c r="J120" i="5"/>
  <c r="BK180" i="4"/>
  <c r="J175" i="4"/>
  <c r="J162" i="4"/>
  <c r="BK160" i="4"/>
  <c r="J157" i="4"/>
  <c r="BK153" i="4"/>
  <c r="BK152" i="4"/>
  <c r="J148" i="4"/>
  <c r="BK145" i="4"/>
  <c r="BK139" i="4"/>
  <c r="J132" i="4"/>
  <c r="BK719" i="3"/>
  <c r="BK710" i="3"/>
  <c r="BK705" i="3"/>
  <c r="BK701" i="3"/>
  <c r="BK689" i="3"/>
  <c r="BK670" i="3"/>
  <c r="J666" i="3"/>
  <c r="J660" i="3"/>
  <c r="BK555" i="3"/>
  <c r="BK540" i="3"/>
  <c r="BK537" i="3"/>
  <c r="BK533" i="3"/>
  <c r="BK529" i="3"/>
  <c r="J515" i="3"/>
  <c r="BK511" i="3"/>
  <c r="J507" i="3"/>
  <c r="J492" i="3"/>
  <c r="J488" i="3"/>
  <c r="BK468" i="3"/>
  <c r="BK411" i="3"/>
  <c r="BK402" i="3"/>
  <c r="J395" i="3"/>
  <c r="BK381" i="3"/>
  <c r="BK366" i="3"/>
  <c r="J364" i="3"/>
  <c r="J359" i="3"/>
  <c r="BK318" i="3"/>
  <c r="BK315" i="3"/>
  <c r="J312" i="3"/>
  <c r="J308" i="3"/>
  <c r="J305" i="3"/>
  <c r="BK302" i="3"/>
  <c r="J293" i="3"/>
  <c r="BK284" i="3"/>
  <c r="J280" i="3"/>
  <c r="J271" i="3"/>
  <c r="J259" i="3"/>
  <c r="BK234" i="3"/>
  <c r="BK209" i="3"/>
  <c r="J203" i="3"/>
  <c r="BK199" i="3"/>
  <c r="J185" i="3"/>
  <c r="BK167" i="3"/>
  <c r="J160" i="3"/>
  <c r="BK149" i="3"/>
  <c r="J295" i="2"/>
  <c r="J286" i="2"/>
  <c r="J280" i="2"/>
  <c r="J273" i="2"/>
  <c r="BK199" i="2"/>
  <c r="BK195" i="2"/>
  <c r="J191" i="2"/>
  <c r="J184" i="2"/>
  <c r="J169" i="2"/>
  <c r="J149" i="2"/>
  <c r="BK145" i="2"/>
  <c r="BK134" i="2"/>
  <c r="BK130" i="5"/>
  <c r="BK126" i="5"/>
  <c r="BK124" i="5"/>
  <c r="J122" i="5"/>
  <c r="J197" i="4"/>
  <c r="BK196" i="4"/>
  <c r="BK192" i="4"/>
  <c r="BK188" i="4"/>
  <c r="BK181" i="4"/>
  <c r="J179" i="4"/>
  <c r="BK178" i="4"/>
  <c r="BK177" i="4"/>
  <c r="J171" i="4"/>
  <c r="J167" i="4"/>
  <c r="BK164" i="4"/>
  <c r="BK149" i="4"/>
  <c r="BK147" i="4"/>
  <c r="BK144" i="4"/>
  <c r="J143" i="4"/>
  <c r="BK132" i="4"/>
  <c r="BK127" i="4"/>
  <c r="J703" i="3"/>
  <c r="J698" i="3"/>
  <c r="BK695" i="3"/>
  <c r="J692" i="3"/>
  <c r="BK685" i="3"/>
  <c r="J679" i="3"/>
  <c r="BK676" i="3"/>
  <c r="J673" i="3"/>
  <c r="BK666" i="3"/>
  <c r="BK663" i="3"/>
  <c r="BK660" i="3"/>
  <c r="BK654" i="3"/>
  <c r="J651" i="3"/>
  <c r="J648" i="3"/>
  <c r="J640" i="3"/>
  <c r="J628" i="3"/>
  <c r="BK623" i="3"/>
  <c r="J597" i="3"/>
  <c r="J591" i="3"/>
  <c r="J577" i="3"/>
  <c r="J564" i="3"/>
  <c r="J561" i="3"/>
  <c r="BK552" i="3"/>
  <c r="J549" i="3"/>
  <c r="J543" i="3"/>
  <c r="BK536" i="3"/>
  <c r="J533" i="3"/>
  <c r="J530" i="3"/>
  <c r="J529" i="3"/>
  <c r="J528" i="3"/>
  <c r="BK524" i="3"/>
  <c r="J523" i="3"/>
  <c r="J520" i="3"/>
  <c r="BK516" i="3"/>
  <c r="J514" i="3"/>
  <c r="BK507" i="3"/>
  <c r="BK505" i="3"/>
  <c r="BK500" i="3"/>
  <c r="J498" i="3"/>
  <c r="BK497" i="3"/>
  <c r="BK492" i="3"/>
  <c r="BK488" i="3"/>
  <c r="J484" i="3"/>
  <c r="BK477" i="3"/>
  <c r="J472" i="3"/>
  <c r="BK463" i="3"/>
  <c r="J420" i="3"/>
  <c r="BK414" i="3"/>
  <c r="J411" i="3"/>
  <c r="BK386" i="3"/>
  <c r="J375" i="3"/>
  <c r="BK359" i="3"/>
  <c r="BK355" i="3"/>
  <c r="BK348" i="3"/>
  <c r="BK320" i="3"/>
  <c r="J314" i="3"/>
  <c r="BK296" i="3"/>
  <c r="BK274" i="3"/>
  <c r="J268" i="3"/>
  <c r="J262" i="3"/>
  <c r="BK254" i="3"/>
  <c r="BK228" i="3"/>
  <c r="BK219" i="3"/>
  <c r="J174" i="3"/>
  <c r="J145" i="3"/>
  <c r="BK133" i="3"/>
  <c r="BK181" i="2"/>
  <c r="J177" i="2"/>
  <c r="BK155" i="2"/>
  <c r="J152" i="2"/>
  <c r="J141" i="2"/>
  <c r="BK140" i="6"/>
  <c r="BK139" i="6"/>
  <c r="J139" i="6"/>
  <c r="J136" i="5"/>
  <c r="J135" i="5"/>
  <c r="BK131" i="5"/>
  <c r="J124" i="5"/>
  <c r="BK122" i="5"/>
  <c r="J196" i="4"/>
  <c r="BK195" i="4"/>
  <c r="J194" i="4"/>
  <c r="J186" i="4"/>
  <c r="J176" i="4"/>
  <c r="J172" i="4"/>
  <c r="J164" i="4"/>
  <c r="J160" i="4"/>
  <c r="BK156" i="4"/>
  <c r="BK151" i="4"/>
  <c r="BK150" i="4"/>
  <c r="BK143" i="4"/>
  <c r="BK142" i="4"/>
  <c r="BK140" i="4"/>
  <c r="BK136" i="4"/>
  <c r="J732" i="3"/>
  <c r="J729" i="3"/>
  <c r="BK726" i="3"/>
  <c r="J717" i="3"/>
  <c r="BK707" i="3"/>
  <c r="J685" i="3"/>
  <c r="BK682" i="3"/>
  <c r="J663" i="3"/>
  <c r="J654" i="3"/>
  <c r="J633" i="3"/>
  <c r="J627" i="3"/>
  <c r="BK626" i="3"/>
  <c r="J622" i="3"/>
  <c r="J617" i="3"/>
  <c r="J609" i="3"/>
  <c r="BK605" i="3"/>
  <c r="BK601" i="3"/>
  <c r="BK599" i="3"/>
  <c r="J595" i="3"/>
  <c r="BK593" i="3"/>
  <c r="J587" i="3"/>
  <c r="J579" i="3"/>
  <c r="J574" i="3"/>
  <c r="BK571" i="3"/>
  <c r="BK558" i="3"/>
  <c r="J555" i="3"/>
  <c r="J546" i="3"/>
  <c r="J539" i="3"/>
  <c r="J534" i="3"/>
  <c r="BK530" i="3"/>
  <c r="J526" i="3"/>
  <c r="J525" i="3"/>
  <c r="BK523" i="3"/>
  <c r="BK522" i="3"/>
  <c r="BK515" i="3"/>
  <c r="BK514" i="3"/>
  <c r="BK509" i="3"/>
  <c r="BK503" i="3"/>
  <c r="BK502" i="3"/>
  <c r="BK498" i="3"/>
  <c r="J494" i="3"/>
  <c r="BK489" i="3"/>
  <c r="BK487" i="3"/>
  <c r="BK472" i="3"/>
  <c r="J463" i="3"/>
  <c r="J447" i="3"/>
  <c r="BK423" i="3"/>
  <c r="BK417" i="3"/>
  <c r="BK405" i="3"/>
  <c r="J402" i="3"/>
  <c r="BK390" i="3"/>
  <c r="J386" i="3"/>
  <c r="BK372" i="3"/>
  <c r="BK364" i="3"/>
  <c r="J357" i="3"/>
  <c r="J352" i="3"/>
  <c r="BK350" i="3"/>
  <c r="BK345" i="3"/>
  <c r="J330" i="3"/>
  <c r="J324" i="3"/>
  <c r="BK322" i="3"/>
  <c r="BK308" i="3"/>
  <c r="J296" i="3"/>
  <c r="J290" i="3"/>
  <c r="BK287" i="3"/>
  <c r="BK280" i="3"/>
  <c r="BK271" i="3"/>
  <c r="BK262" i="3"/>
  <c r="BK259" i="3"/>
  <c r="J254" i="3"/>
  <c r="BK249" i="3"/>
  <c r="J231" i="3"/>
  <c r="J219" i="3"/>
  <c r="BK298" i="2"/>
  <c r="BK284" i="2"/>
  <c r="J282" i="2"/>
  <c r="BK268" i="2"/>
  <c r="J261" i="2"/>
  <c r="J254" i="2"/>
  <c r="BK248" i="2"/>
  <c r="J216" i="2"/>
  <c r="J212" i="2"/>
  <c r="J208" i="2"/>
  <c r="J199" i="2"/>
  <c r="J134" i="2"/>
  <c r="BK137" i="5"/>
  <c r="J134" i="5"/>
  <c r="J132" i="5"/>
  <c r="BK129" i="5"/>
  <c r="J126" i="5"/>
  <c r="BK125" i="5"/>
  <c r="BK123" i="5"/>
  <c r="J192" i="4"/>
  <c r="J181" i="4"/>
  <c r="J177" i="4"/>
  <c r="BK172" i="4"/>
  <c r="BK170" i="4"/>
  <c r="BK162" i="4"/>
  <c r="BK158" i="4"/>
  <c r="J151" i="4"/>
  <c r="J144" i="4"/>
  <c r="J140" i="4"/>
  <c r="J138" i="4"/>
  <c r="BK137" i="4"/>
  <c r="BK134" i="4"/>
  <c r="J130" i="4"/>
  <c r="J128" i="4"/>
  <c r="BK698" i="3"/>
  <c r="J695" i="3"/>
  <c r="J682" i="3"/>
  <c r="BK635" i="3"/>
  <c r="BK630" i="3"/>
  <c r="BK619" i="3"/>
  <c r="BK609" i="3"/>
  <c r="BK399" i="3"/>
  <c r="BK392" i="3"/>
  <c r="BK388" i="3"/>
  <c r="BK369" i="3"/>
  <c r="J345" i="3"/>
  <c r="J336" i="3"/>
  <c r="BK333" i="3"/>
  <c r="BK327" i="3"/>
  <c r="J315" i="3"/>
  <c r="J310" i="3"/>
  <c r="J302" i="3"/>
  <c r="BK299" i="3"/>
  <c r="BK293" i="3"/>
  <c r="J277" i="3"/>
  <c r="J274" i="3"/>
  <c r="BK268" i="3"/>
  <c r="BK256" i="3"/>
  <c r="BK252" i="3"/>
  <c r="J249" i="3"/>
  <c r="BK243" i="3"/>
  <c r="J238" i="3"/>
  <c r="J223" i="3"/>
  <c r="BK215" i="3"/>
  <c r="BK211" i="3"/>
  <c r="BK203" i="3"/>
  <c r="J181" i="3"/>
  <c r="J177" i="3"/>
  <c r="BK160" i="3"/>
  <c r="J141" i="3"/>
  <c r="J137" i="3"/>
  <c r="J292" i="2"/>
  <c r="BK286" i="2"/>
  <c r="J276" i="2"/>
  <c r="BK257" i="2"/>
  <c r="BK251" i="2"/>
  <c r="J233" i="2"/>
  <c r="BK205" i="2"/>
  <c r="BK202" i="2"/>
  <c r="J195" i="2"/>
  <c r="BK184" i="2"/>
  <c r="J181" i="2"/>
  <c r="BK174" i="2"/>
  <c r="BK169" i="2"/>
  <c r="J162" i="2"/>
  <c r="BK141" i="2"/>
  <c r="J138" i="2"/>
  <c r="BK137" i="6"/>
  <c r="J137" i="6"/>
  <c r="BK136" i="6"/>
  <c r="J136" i="6"/>
  <c r="BK134" i="6"/>
  <c r="J134" i="6"/>
  <c r="BK133" i="6"/>
  <c r="J133" i="6"/>
  <c r="BK132" i="6"/>
  <c r="J132" i="6"/>
  <c r="BK131" i="6"/>
  <c r="J131" i="6"/>
  <c r="BK130" i="6"/>
  <c r="J129" i="6"/>
  <c r="BK128" i="6"/>
  <c r="J127" i="6"/>
  <c r="BK126" i="6"/>
  <c r="BK125" i="6"/>
  <c r="BK133" i="5"/>
  <c r="J129" i="5"/>
  <c r="J127" i="5"/>
  <c r="J121" i="5"/>
  <c r="BK120" i="5"/>
  <c r="BK184" i="4"/>
  <c r="BK179" i="4"/>
  <c r="BK175" i="4"/>
  <c r="J170" i="4"/>
  <c r="BK167" i="4"/>
  <c r="BK157" i="4"/>
  <c r="J156" i="4"/>
  <c r="J154" i="4"/>
  <c r="J153" i="4"/>
  <c r="J149" i="4"/>
  <c r="J146" i="4"/>
  <c r="J142" i="4"/>
  <c r="J139" i="4"/>
  <c r="BK138" i="4"/>
  <c r="J129" i="4"/>
  <c r="BK126" i="4"/>
  <c r="J724" i="3"/>
  <c r="BK709" i="3"/>
  <c r="J705" i="3"/>
  <c r="J635" i="3"/>
  <c r="BK634" i="3"/>
  <c r="J631" i="3"/>
  <c r="J630" i="3"/>
  <c r="BK627" i="3"/>
  <c r="J624" i="3"/>
  <c r="J623" i="3"/>
  <c r="BK622" i="3"/>
  <c r="BK611" i="3"/>
  <c r="J603" i="3"/>
  <c r="J339" i="3"/>
  <c r="J333" i="3"/>
  <c r="BK330" i="3"/>
  <c r="J284" i="3"/>
  <c r="J265" i="3"/>
  <c r="J252" i="3"/>
  <c r="J243" i="3"/>
  <c r="J234" i="3"/>
  <c r="BK223" i="3"/>
  <c r="BK206" i="3"/>
  <c r="J199" i="3"/>
  <c r="BK195" i="3"/>
  <c r="BK191" i="3"/>
  <c r="BK185" i="3"/>
  <c r="BK141" i="3"/>
  <c r="BK295" i="2"/>
  <c r="J289" i="2"/>
  <c r="BK282" i="2"/>
  <c r="BK265" i="2"/>
  <c r="BK244" i="2"/>
  <c r="J240" i="2"/>
  <c r="J237" i="2"/>
  <c r="J226" i="2"/>
  <c r="BK219" i="2"/>
  <c r="BK188" i="2"/>
  <c r="BK177" i="2"/>
  <c r="BK166" i="2"/>
  <c r="J155" i="2"/>
  <c r="J148" i="6"/>
  <c r="J180" i="4"/>
  <c r="BK148" i="4"/>
  <c r="J147" i="4"/>
  <c r="J136" i="4"/>
  <c r="BK135" i="4"/>
  <c r="J134" i="4"/>
  <c r="BK131" i="4"/>
  <c r="BK130" i="4"/>
  <c r="BK128" i="4"/>
  <c r="J126" i="4"/>
  <c r="BK739" i="3"/>
  <c r="J739" i="3"/>
  <c r="BK738" i="3"/>
  <c r="J738" i="3"/>
  <c r="BK737" i="3"/>
  <c r="J737" i="3"/>
  <c r="BK736" i="3"/>
  <c r="J736" i="3"/>
  <c r="BK732" i="3"/>
  <c r="BK729" i="3"/>
  <c r="J726" i="3"/>
  <c r="BK721" i="3"/>
  <c r="J719" i="3"/>
  <c r="BK712" i="3"/>
  <c r="J709" i="3"/>
  <c r="BK692" i="3"/>
  <c r="J642" i="3"/>
  <c r="BK640" i="3"/>
  <c r="BK638" i="3"/>
  <c r="J638" i="3"/>
  <c r="BK628" i="3"/>
  <c r="BK625" i="3"/>
  <c r="BK624" i="3"/>
  <c r="J613" i="3"/>
  <c r="J605" i="3"/>
  <c r="BK597" i="3"/>
  <c r="BK595" i="3"/>
  <c r="J593" i="3"/>
  <c r="J589" i="3"/>
  <c r="BK583" i="3"/>
  <c r="BK579" i="3"/>
  <c r="BK574" i="3"/>
  <c r="J571" i="3"/>
  <c r="J563" i="3"/>
  <c r="BK561" i="3"/>
  <c r="J552" i="3"/>
  <c r="BK546" i="3"/>
  <c r="J540" i="3"/>
  <c r="J532" i="3"/>
  <c r="BK531" i="3"/>
  <c r="BK528" i="3"/>
  <c r="BK527" i="3"/>
  <c r="J519" i="3"/>
  <c r="BK517" i="3"/>
  <c r="BK513" i="3"/>
  <c r="J510" i="3"/>
  <c r="J508" i="3"/>
  <c r="J506" i="3"/>
  <c r="J503" i="3"/>
  <c r="J497" i="3"/>
  <c r="BK494" i="3"/>
  <c r="J491" i="3"/>
  <c r="J487" i="3"/>
  <c r="BK484" i="3"/>
  <c r="BK473" i="3"/>
  <c r="J468" i="3"/>
  <c r="J461" i="3"/>
  <c r="BK420" i="3"/>
  <c r="BK408" i="3"/>
  <c r="J399" i="3"/>
  <c r="J392" i="3"/>
  <c r="J390" i="3"/>
  <c r="J388" i="3"/>
  <c r="J378" i="3"/>
  <c r="BK375" i="3"/>
  <c r="J366" i="3"/>
  <c r="BK181" i="3"/>
  <c r="BK174" i="3"/>
  <c r="BK137" i="3"/>
  <c r="J244" i="2"/>
  <c r="BK240" i="2"/>
  <c r="BK233" i="2"/>
  <c r="BK230" i="2"/>
  <c r="BK226" i="2"/>
  <c r="BK212" i="2"/>
  <c r="BK208" i="2"/>
  <c r="J205" i="2"/>
  <c r="J166" i="2"/>
  <c r="BK158" i="2"/>
  <c r="BK138" i="2"/>
  <c r="BK152" i="6"/>
  <c r="J152" i="6"/>
  <c r="J130" i="6"/>
  <c r="BK129" i="6"/>
  <c r="J128" i="6"/>
  <c r="BK127" i="6"/>
  <c r="J126" i="6"/>
  <c r="J125" i="6"/>
  <c r="BK138" i="5"/>
  <c r="J137" i="5"/>
  <c r="BK136" i="5"/>
  <c r="BK134" i="5"/>
  <c r="BK132" i="5"/>
  <c r="J130" i="5"/>
  <c r="BK127" i="5"/>
  <c r="J125" i="5"/>
  <c r="J123" i="5"/>
  <c r="BK121" i="5"/>
  <c r="BK197" i="4"/>
  <c r="J193" i="4"/>
  <c r="BK186" i="4"/>
  <c r="J178" i="4"/>
  <c r="BK171" i="4"/>
  <c r="BK154" i="4"/>
  <c r="J152" i="4"/>
  <c r="BK146" i="4"/>
  <c r="J145" i="4"/>
  <c r="J137" i="4"/>
  <c r="J133" i="4"/>
  <c r="BK129" i="4"/>
  <c r="J127" i="4"/>
  <c r="J710" i="3"/>
  <c r="J707" i="3"/>
  <c r="BK703" i="3"/>
  <c r="J701" i="3"/>
  <c r="J689" i="3"/>
  <c r="J657" i="3"/>
  <c r="BK642" i="3"/>
  <c r="BK637" i="3"/>
  <c r="J637" i="3"/>
  <c r="J634" i="3"/>
  <c r="J626" i="3"/>
  <c r="J625" i="3"/>
  <c r="J621" i="3"/>
  <c r="J619" i="3"/>
  <c r="BK617" i="3"/>
  <c r="J615" i="3"/>
  <c r="BK613" i="3"/>
  <c r="J611" i="3"/>
  <c r="BK607" i="3"/>
  <c r="BK603" i="3"/>
  <c r="J599" i="3"/>
  <c r="BK591" i="3"/>
  <c r="BK587" i="3"/>
  <c r="BK577" i="3"/>
  <c r="BK567" i="3"/>
  <c r="BK564" i="3"/>
  <c r="BK563" i="3"/>
  <c r="BK543" i="3"/>
  <c r="J537" i="3"/>
  <c r="BK535" i="3"/>
  <c r="BK526" i="3"/>
  <c r="J524" i="3"/>
  <c r="BK520" i="3"/>
  <c r="J518" i="3"/>
  <c r="J516" i="3"/>
  <c r="J513" i="3"/>
  <c r="BK512" i="3"/>
  <c r="BK510" i="3"/>
  <c r="J509" i="3"/>
  <c r="BK508" i="3"/>
  <c r="BK506" i="3"/>
  <c r="J505" i="3"/>
  <c r="J502" i="3"/>
  <c r="J495" i="3"/>
  <c r="BK491" i="3"/>
  <c r="J489" i="3"/>
  <c r="BK481" i="3"/>
  <c r="J473" i="3"/>
  <c r="BK461" i="3"/>
  <c r="BK429" i="3"/>
  <c r="J423" i="3"/>
  <c r="J417" i="3"/>
  <c r="BK395" i="3"/>
  <c r="BK378" i="3"/>
  <c r="J369" i="3"/>
  <c r="BK357" i="3"/>
  <c r="J355" i="3"/>
  <c r="J348" i="3"/>
  <c r="J342" i="3"/>
  <c r="BK339" i="3"/>
  <c r="BK324" i="3"/>
  <c r="J320" i="3"/>
  <c r="BK310" i="3"/>
  <c r="BK305" i="3"/>
  <c r="J299" i="3"/>
  <c r="J287" i="3"/>
  <c r="BK277" i="3"/>
  <c r="BK265" i="3"/>
  <c r="J256" i="3"/>
  <c r="BK246" i="3"/>
  <c r="J240" i="3"/>
  <c r="BK238" i="3"/>
  <c r="J228" i="3"/>
  <c r="J215" i="3"/>
  <c r="J211" i="3"/>
  <c r="J209" i="3"/>
  <c r="J206" i="3"/>
  <c r="J167" i="3"/>
  <c r="BK153" i="3"/>
  <c r="J149" i="3"/>
  <c r="J133" i="3"/>
  <c r="J298" i="2"/>
  <c r="BK280" i="2"/>
  <c r="BK273" i="2"/>
  <c r="BK261" i="2"/>
  <c r="J257" i="2"/>
  <c r="J251" i="2"/>
  <c r="J224" i="2"/>
  <c r="J219" i="2"/>
  <c r="J202" i="2"/>
  <c r="BK191" i="2"/>
  <c r="J188" i="2"/>
  <c r="BK162" i="2"/>
  <c r="BK152" i="2"/>
  <c r="J145" i="2"/>
  <c r="AS94" i="1"/>
  <c r="T133" i="2" l="1"/>
  <c r="T183" i="2"/>
  <c r="R232" i="2"/>
  <c r="R231" i="2"/>
  <c r="R281" i="2"/>
  <c r="P317" i="3"/>
  <c r="P356" i="3"/>
  <c r="R499" i="3"/>
  <c r="T669" i="3"/>
  <c r="T716" i="3"/>
  <c r="T715" i="3"/>
  <c r="R141" i="4"/>
  <c r="P155" i="4"/>
  <c r="R155" i="4"/>
  <c r="BK183" i="4"/>
  <c r="J183" i="4" s="1"/>
  <c r="J102" i="4" s="1"/>
  <c r="BK191" i="4"/>
  <c r="J191" i="4"/>
  <c r="J103" i="4"/>
  <c r="BK128" i="5"/>
  <c r="J128" i="5"/>
  <c r="J98" i="5"/>
  <c r="R128" i="5"/>
  <c r="P135" i="6"/>
  <c r="P133" i="2"/>
  <c r="T173" i="2"/>
  <c r="T132" i="2" s="1"/>
  <c r="BK232" i="2"/>
  <c r="BK281" i="2"/>
  <c r="J281" i="2"/>
  <c r="J110" i="2"/>
  <c r="R132" i="3"/>
  <c r="R283" i="3"/>
  <c r="BK321" i="3"/>
  <c r="J321" i="3"/>
  <c r="J101" i="3"/>
  <c r="T356" i="3"/>
  <c r="T499" i="3"/>
  <c r="P669" i="3"/>
  <c r="BK735" i="3"/>
  <c r="J735" i="3"/>
  <c r="J110" i="3" s="1"/>
  <c r="BK145" i="6"/>
  <c r="J145" i="6"/>
  <c r="J100" i="6" s="1"/>
  <c r="BK133" i="2"/>
  <c r="R173" i="2"/>
  <c r="R223" i="2"/>
  <c r="P272" i="2"/>
  <c r="T272" i="2"/>
  <c r="BK132" i="3"/>
  <c r="P283" i="3"/>
  <c r="BK317" i="3"/>
  <c r="J317" i="3"/>
  <c r="J100" i="3"/>
  <c r="BK356" i="3"/>
  <c r="J356" i="3"/>
  <c r="J102" i="3" s="1"/>
  <c r="BK499" i="3"/>
  <c r="J499" i="3"/>
  <c r="J104" i="3" s="1"/>
  <c r="BK647" i="3"/>
  <c r="J647" i="3"/>
  <c r="J106" i="3" s="1"/>
  <c r="BK716" i="3"/>
  <c r="J716" i="3" s="1"/>
  <c r="J109" i="3" s="1"/>
  <c r="P735" i="3"/>
  <c r="P125" i="4"/>
  <c r="T141" i="4"/>
  <c r="P159" i="4"/>
  <c r="R183" i="4"/>
  <c r="P119" i="5"/>
  <c r="T119" i="5"/>
  <c r="T128" i="5"/>
  <c r="T118" i="5" s="1"/>
  <c r="R145" i="6"/>
  <c r="BK183" i="2"/>
  <c r="J183" i="2"/>
  <c r="J103" i="2" s="1"/>
  <c r="P223" i="2"/>
  <c r="BK272" i="2"/>
  <c r="J272" i="2"/>
  <c r="J108" i="2"/>
  <c r="R272" i="2"/>
  <c r="P132" i="3"/>
  <c r="BK428" i="3"/>
  <c r="J428" i="3" s="1"/>
  <c r="J103" i="3" s="1"/>
  <c r="BK578" i="3"/>
  <c r="J578" i="3"/>
  <c r="J105" i="3"/>
  <c r="T647" i="3"/>
  <c r="T125" i="4"/>
  <c r="R159" i="4"/>
  <c r="P191" i="4"/>
  <c r="T135" i="6"/>
  <c r="R183" i="2"/>
  <c r="R182" i="2"/>
  <c r="T223" i="2"/>
  <c r="BK283" i="3"/>
  <c r="J283" i="3"/>
  <c r="J99" i="3"/>
  <c r="T317" i="3"/>
  <c r="R356" i="3"/>
  <c r="P499" i="3"/>
  <c r="BK669" i="3"/>
  <c r="J669" i="3"/>
  <c r="J107" i="3" s="1"/>
  <c r="R716" i="3"/>
  <c r="R715" i="3"/>
  <c r="BK141" i="4"/>
  <c r="J141" i="4"/>
  <c r="J99" i="4" s="1"/>
  <c r="BK155" i="4"/>
  <c r="J155" i="4"/>
  <c r="J100" i="4" s="1"/>
  <c r="T155" i="4"/>
  <c r="P183" i="4"/>
  <c r="T191" i="4"/>
  <c r="BK124" i="6"/>
  <c r="J124" i="6" s="1"/>
  <c r="J98" i="6" s="1"/>
  <c r="P124" i="6"/>
  <c r="P123" i="6" s="1"/>
  <c r="P122" i="6" s="1"/>
  <c r="AU99" i="1" s="1"/>
  <c r="R124" i="6"/>
  <c r="T124" i="6"/>
  <c r="P145" i="6"/>
  <c r="R317" i="3"/>
  <c r="T321" i="3"/>
  <c r="T428" i="3"/>
  <c r="R578" i="3"/>
  <c r="P647" i="3"/>
  <c r="R125" i="4"/>
  <c r="BK159" i="4"/>
  <c r="J159" i="4" s="1"/>
  <c r="J101" i="4" s="1"/>
  <c r="T183" i="4"/>
  <c r="T145" i="6"/>
  <c r="R133" i="2"/>
  <c r="R132" i="2"/>
  <c r="P173" i="2"/>
  <c r="BK223" i="2"/>
  <c r="J223" i="2" s="1"/>
  <c r="J104" i="2" s="1"/>
  <c r="T232" i="2"/>
  <c r="T231" i="2" s="1"/>
  <c r="T281" i="2"/>
  <c r="T132" i="3"/>
  <c r="T131" i="3" s="1"/>
  <c r="T130" i="3" s="1"/>
  <c r="T283" i="3"/>
  <c r="R321" i="3"/>
  <c r="R428" i="3"/>
  <c r="T578" i="3"/>
  <c r="R647" i="3"/>
  <c r="P716" i="3"/>
  <c r="P715" i="3" s="1"/>
  <c r="T735" i="3"/>
  <c r="BK125" i="4"/>
  <c r="P141" i="4"/>
  <c r="T159" i="4"/>
  <c r="R191" i="4"/>
  <c r="BK135" i="6"/>
  <c r="J135" i="6" s="1"/>
  <c r="J99" i="6" s="1"/>
  <c r="BK173" i="2"/>
  <c r="J173" i="2" s="1"/>
  <c r="J100" i="2" s="1"/>
  <c r="P183" i="2"/>
  <c r="P182" i="2" s="1"/>
  <c r="P232" i="2"/>
  <c r="P231" i="2" s="1"/>
  <c r="P281" i="2"/>
  <c r="P321" i="3"/>
  <c r="P428" i="3"/>
  <c r="P578" i="3"/>
  <c r="R669" i="3"/>
  <c r="R735" i="3"/>
  <c r="BK119" i="5"/>
  <c r="J119" i="5" s="1"/>
  <c r="J97" i="5" s="1"/>
  <c r="R119" i="5"/>
  <c r="R118" i="5" s="1"/>
  <c r="P128" i="5"/>
  <c r="R135" i="6"/>
  <c r="F127" i="2"/>
  <c r="BE138" i="2"/>
  <c r="BE141" i="2"/>
  <c r="BE158" i="2"/>
  <c r="BE166" i="2"/>
  <c r="BE169" i="2"/>
  <c r="BE174" i="2"/>
  <c r="BE230" i="2"/>
  <c r="BE240" i="2"/>
  <c r="BE282" i="2"/>
  <c r="BE298" i="2"/>
  <c r="J124" i="3"/>
  <c r="BE177" i="3"/>
  <c r="BE185" i="3"/>
  <c r="BE191" i="3"/>
  <c r="BE195" i="3"/>
  <c r="BE234" i="3"/>
  <c r="BE308" i="3"/>
  <c r="BE312" i="3"/>
  <c r="BE315" i="3"/>
  <c r="BE322" i="3"/>
  <c r="BE327" i="3"/>
  <c r="BE330" i="3"/>
  <c r="BE355" i="3"/>
  <c r="BE414" i="3"/>
  <c r="BE420" i="3"/>
  <c r="BE447" i="3"/>
  <c r="BE472" i="3"/>
  <c r="BE477" i="3"/>
  <c r="BE487" i="3"/>
  <c r="BE488" i="3"/>
  <c r="BE497" i="3"/>
  <c r="BE498" i="3"/>
  <c r="BE503" i="3"/>
  <c r="BE507" i="3"/>
  <c r="BE511" i="3"/>
  <c r="BE513" i="3"/>
  <c r="BE515" i="3"/>
  <c r="BE517" i="3"/>
  <c r="BE534" i="3"/>
  <c r="BE540" i="3"/>
  <c r="BE561" i="3"/>
  <c r="BE571" i="3"/>
  <c r="BE630" i="3"/>
  <c r="BE654" i="3"/>
  <c r="BE705" i="3"/>
  <c r="BE719" i="3"/>
  <c r="BE721" i="3"/>
  <c r="F92" i="4"/>
  <c r="J117" i="4"/>
  <c r="BE139" i="4"/>
  <c r="BE160" i="4"/>
  <c r="BE162" i="4"/>
  <c r="BE167" i="4"/>
  <c r="BE179" i="4"/>
  <c r="BE184" i="4"/>
  <c r="BE192" i="4"/>
  <c r="BE196" i="4"/>
  <c r="E85" i="5"/>
  <c r="BE120" i="5"/>
  <c r="BE126" i="5"/>
  <c r="BE131" i="5"/>
  <c r="BE135" i="5"/>
  <c r="J89" i="6"/>
  <c r="F92" i="6"/>
  <c r="BE125" i="6"/>
  <c r="BE126" i="6"/>
  <c r="BE128" i="6"/>
  <c r="BE145" i="2"/>
  <c r="BE149" i="2"/>
  <c r="BE177" i="2"/>
  <c r="BE184" i="2"/>
  <c r="BE224" i="2"/>
  <c r="BE237" i="2"/>
  <c r="BE251" i="2"/>
  <c r="BE254" i="2"/>
  <c r="BE257" i="2"/>
  <c r="BE268" i="2"/>
  <c r="F92" i="3"/>
  <c r="BE369" i="3"/>
  <c r="BE473" i="3"/>
  <c r="BE492" i="3"/>
  <c r="BE505" i="3"/>
  <c r="BE509" i="3"/>
  <c r="BE512" i="3"/>
  <c r="BE522" i="3"/>
  <c r="BE523" i="3"/>
  <c r="BE525" i="3"/>
  <c r="BE530" i="3"/>
  <c r="BE539" i="3"/>
  <c r="BE587" i="3"/>
  <c r="BE591" i="3"/>
  <c r="BE609" i="3"/>
  <c r="BE623" i="3"/>
  <c r="BE631" i="3"/>
  <c r="BE642" i="3"/>
  <c r="BE651" i="3"/>
  <c r="BE689" i="3"/>
  <c r="BE729" i="3"/>
  <c r="BE732" i="3"/>
  <c r="BE736" i="3"/>
  <c r="BE737" i="3"/>
  <c r="BE738" i="3"/>
  <c r="BE739" i="3"/>
  <c r="BE138" i="4"/>
  <c r="BE144" i="4"/>
  <c r="BE164" i="4"/>
  <c r="BE170" i="4"/>
  <c r="BE172" i="4"/>
  <c r="BE178" i="4"/>
  <c r="BE181" i="4"/>
  <c r="BE147" i="6"/>
  <c r="BE148" i="6"/>
  <c r="J89" i="2"/>
  <c r="BE208" i="2"/>
  <c r="BE261" i="2"/>
  <c r="BE292" i="2"/>
  <c r="BK229" i="2"/>
  <c r="J229" i="2"/>
  <c r="J105" i="2"/>
  <c r="BE149" i="3"/>
  <c r="BE153" i="3"/>
  <c r="BE181" i="3"/>
  <c r="BE231" i="3"/>
  <c r="BE238" i="3"/>
  <c r="BE240" i="3"/>
  <c r="BE254" i="3"/>
  <c r="BE256" i="3"/>
  <c r="BE259" i="3"/>
  <c r="BE262" i="3"/>
  <c r="BE268" i="3"/>
  <c r="BE324" i="3"/>
  <c r="BE339" i="3"/>
  <c r="BE342" i="3"/>
  <c r="BE348" i="3"/>
  <c r="BE350" i="3"/>
  <c r="BE619" i="3"/>
  <c r="BE621" i="3"/>
  <c r="BE633" i="3"/>
  <c r="BE707" i="3"/>
  <c r="E113" i="4"/>
  <c r="BE127" i="4"/>
  <c r="BE130" i="4"/>
  <c r="BE134" i="4"/>
  <c r="BE145" i="4"/>
  <c r="BE147" i="4"/>
  <c r="F92" i="5"/>
  <c r="J112" i="5"/>
  <c r="BE136" i="5"/>
  <c r="E85" i="6"/>
  <c r="BE127" i="6"/>
  <c r="BE129" i="6"/>
  <c r="BE130" i="6"/>
  <c r="BE131" i="6"/>
  <c r="BE132" i="6"/>
  <c r="BE133" i="6"/>
  <c r="BE134" i="6"/>
  <c r="BE136" i="6"/>
  <c r="BE152" i="6"/>
  <c r="BE134" i="2"/>
  <c r="BE199" i="2"/>
  <c r="BE212" i="2"/>
  <c r="BE216" i="2"/>
  <c r="BE219" i="2"/>
  <c r="BE226" i="2"/>
  <c r="BE248" i="2"/>
  <c r="BE284" i="2"/>
  <c r="BK279" i="2"/>
  <c r="J279" i="2" s="1"/>
  <c r="J109" i="2" s="1"/>
  <c r="BE145" i="3"/>
  <c r="BE167" i="3"/>
  <c r="BE174" i="3"/>
  <c r="BE296" i="3"/>
  <c r="BE366" i="3"/>
  <c r="BE372" i="3"/>
  <c r="BE375" i="3"/>
  <c r="BE378" i="3"/>
  <c r="BE381" i="3"/>
  <c r="BE386" i="3"/>
  <c r="BE607" i="3"/>
  <c r="BE626" i="3"/>
  <c r="BE628" i="3"/>
  <c r="BE634" i="3"/>
  <c r="BE635" i="3"/>
  <c r="BE666" i="3"/>
  <c r="BE673" i="3"/>
  <c r="BE146" i="4"/>
  <c r="BE149" i="4"/>
  <c r="BE151" i="4"/>
  <c r="BE152" i="4"/>
  <c r="BE154" i="4"/>
  <c r="BE157" i="4"/>
  <c r="BE193" i="4"/>
  <c r="BE122" i="5"/>
  <c r="BE124" i="5"/>
  <c r="BE127" i="5"/>
  <c r="BE133" i="5"/>
  <c r="BE188" i="2"/>
  <c r="BE202" i="2"/>
  <c r="BE265" i="2"/>
  <c r="BE280" i="2"/>
  <c r="BE295" i="2"/>
  <c r="BE209" i="3"/>
  <c r="BE211" i="3"/>
  <c r="BE246" i="3"/>
  <c r="BE274" i="3"/>
  <c r="BE284" i="3"/>
  <c r="BE293" i="3"/>
  <c r="BE305" i="3"/>
  <c r="BE318" i="3"/>
  <c r="BE320" i="3"/>
  <c r="BE359" i="3"/>
  <c r="BE399" i="3"/>
  <c r="BE429" i="3"/>
  <c r="BE468" i="3"/>
  <c r="BE481" i="3"/>
  <c r="BE484" i="3"/>
  <c r="BE500" i="3"/>
  <c r="BE508" i="3"/>
  <c r="BE520" i="3"/>
  <c r="BE528" i="3"/>
  <c r="BE529" i="3"/>
  <c r="BE543" i="3"/>
  <c r="BE549" i="3"/>
  <c r="BE564" i="3"/>
  <c r="BE577" i="3"/>
  <c r="BE583" i="3"/>
  <c r="BE624" i="3"/>
  <c r="BE625" i="3"/>
  <c r="BE657" i="3"/>
  <c r="BE660" i="3"/>
  <c r="BE670" i="3"/>
  <c r="BE679" i="3"/>
  <c r="BE698" i="3"/>
  <c r="BE703" i="3"/>
  <c r="BE710" i="3"/>
  <c r="BE724" i="3"/>
  <c r="BE132" i="4"/>
  <c r="BE135" i="4"/>
  <c r="BE140" i="4"/>
  <c r="BE142" i="4"/>
  <c r="BE158" i="4"/>
  <c r="BE180" i="4"/>
  <c r="BE123" i="5"/>
  <c r="BE130" i="5"/>
  <c r="BE134" i="5"/>
  <c r="BE137" i="6"/>
  <c r="BE139" i="6"/>
  <c r="BK151" i="6"/>
  <c r="J151" i="6"/>
  <c r="J102" i="6" s="1"/>
  <c r="E85" i="2"/>
  <c r="BE141" i="3"/>
  <c r="BE203" i="3"/>
  <c r="BE223" i="3"/>
  <c r="BE271" i="3"/>
  <c r="BE280" i="3"/>
  <c r="BE299" i="3"/>
  <c r="BE333" i="3"/>
  <c r="BE357" i="3"/>
  <c r="BE364" i="3"/>
  <c r="BE395" i="3"/>
  <c r="BE408" i="3"/>
  <c r="BE417" i="3"/>
  <c r="BE461" i="3"/>
  <c r="BE491" i="3"/>
  <c r="BE502" i="3"/>
  <c r="BE506" i="3"/>
  <c r="BE519" i="3"/>
  <c r="BE527" i="3"/>
  <c r="BE532" i="3"/>
  <c r="BE535" i="3"/>
  <c r="BE558" i="3"/>
  <c r="BE563" i="3"/>
  <c r="BE567" i="3"/>
  <c r="BE574" i="3"/>
  <c r="BE579" i="3"/>
  <c r="BE589" i="3"/>
  <c r="BE593" i="3"/>
  <c r="BE595" i="3"/>
  <c r="BE615" i="3"/>
  <c r="BE617" i="3"/>
  <c r="BE622" i="3"/>
  <c r="BE638" i="3"/>
  <c r="BE712" i="3"/>
  <c r="BE726" i="3"/>
  <c r="BE133" i="4"/>
  <c r="BE136" i="4"/>
  <c r="BE150" i="4"/>
  <c r="BE153" i="4"/>
  <c r="BE176" i="4"/>
  <c r="BE194" i="4"/>
  <c r="BE195" i="4"/>
  <c r="BE121" i="5"/>
  <c r="BE125" i="5"/>
  <c r="BE129" i="5"/>
  <c r="BK149" i="6"/>
  <c r="J149" i="6"/>
  <c r="J101" i="6" s="1"/>
  <c r="BE152" i="2"/>
  <c r="BE155" i="2"/>
  <c r="BE205" i="2"/>
  <c r="BE276" i="2"/>
  <c r="BE289" i="2"/>
  <c r="BK180" i="2"/>
  <c r="J180" i="2"/>
  <c r="J101" i="2" s="1"/>
  <c r="E120" i="3"/>
  <c r="BE206" i="3"/>
  <c r="BE219" i="3"/>
  <c r="BE228" i="3"/>
  <c r="BE243" i="3"/>
  <c r="BE277" i="3"/>
  <c r="BE290" i="3"/>
  <c r="BE310" i="3"/>
  <c r="BE314" i="3"/>
  <c r="BE336" i="3"/>
  <c r="BE345" i="3"/>
  <c r="BE352" i="3"/>
  <c r="BE388" i="3"/>
  <c r="BE390" i="3"/>
  <c r="BE392" i="3"/>
  <c r="BE405" i="3"/>
  <c r="BE463" i="3"/>
  <c r="BE495" i="3"/>
  <c r="BE518" i="3"/>
  <c r="BE526" i="3"/>
  <c r="BE531" i="3"/>
  <c r="BE536" i="3"/>
  <c r="BE552" i="3"/>
  <c r="BE637" i="3"/>
  <c r="BE676" i="3"/>
  <c r="BE692" i="3"/>
  <c r="BE709" i="3"/>
  <c r="BE717" i="3"/>
  <c r="BE126" i="4"/>
  <c r="BE128" i="4"/>
  <c r="BE129" i="4"/>
  <c r="BE143" i="4"/>
  <c r="BE156" i="4"/>
  <c r="BE171" i="4"/>
  <c r="BE177" i="4"/>
  <c r="BE186" i="4"/>
  <c r="BE132" i="5"/>
  <c r="BE162" i="2"/>
  <c r="BE181" i="2"/>
  <c r="BE191" i="2"/>
  <c r="BE195" i="2"/>
  <c r="BE233" i="2"/>
  <c r="BE244" i="2"/>
  <c r="BE273" i="2"/>
  <c r="BE286" i="2"/>
  <c r="BE133" i="3"/>
  <c r="BE137" i="3"/>
  <c r="BE160" i="3"/>
  <c r="BE199" i="3"/>
  <c r="BE215" i="3"/>
  <c r="BE249" i="3"/>
  <c r="BE252" i="3"/>
  <c r="BE265" i="3"/>
  <c r="BE287" i="3"/>
  <c r="BE302" i="3"/>
  <c r="BE402" i="3"/>
  <c r="BE411" i="3"/>
  <c r="BE423" i="3"/>
  <c r="BE489" i="3"/>
  <c r="BE494" i="3"/>
  <c r="BE510" i="3"/>
  <c r="BE514" i="3"/>
  <c r="BE516" i="3"/>
  <c r="BE524" i="3"/>
  <c r="BE533" i="3"/>
  <c r="BE537" i="3"/>
  <c r="BE546" i="3"/>
  <c r="BE555" i="3"/>
  <c r="BE597" i="3"/>
  <c r="BE599" i="3"/>
  <c r="BE601" i="3"/>
  <c r="BE603" i="3"/>
  <c r="BE605" i="3"/>
  <c r="BE611" i="3"/>
  <c r="BE613" i="3"/>
  <c r="BE627" i="3"/>
  <c r="BE640" i="3"/>
  <c r="BE648" i="3"/>
  <c r="BE663" i="3"/>
  <c r="BE682" i="3"/>
  <c r="BE685" i="3"/>
  <c r="BE695" i="3"/>
  <c r="BE701" i="3"/>
  <c r="BE131" i="4"/>
  <c r="BE137" i="4"/>
  <c r="BE148" i="4"/>
  <c r="BE175" i="4"/>
  <c r="BE188" i="4"/>
  <c r="BE197" i="4"/>
  <c r="BE137" i="5"/>
  <c r="BE138" i="5"/>
  <c r="BE140" i="6"/>
  <c r="BE146" i="6"/>
  <c r="BE150" i="6"/>
  <c r="F34" i="2"/>
  <c r="BA95" i="1" s="1"/>
  <c r="F37" i="5"/>
  <c r="BD98" i="1"/>
  <c r="F36" i="2"/>
  <c r="BC95" i="1"/>
  <c r="J34" i="4"/>
  <c r="AW97" i="1"/>
  <c r="F34" i="3"/>
  <c r="BA96" i="1" s="1"/>
  <c r="F37" i="2"/>
  <c r="BD95" i="1"/>
  <c r="F36" i="6"/>
  <c r="BC99" i="1"/>
  <c r="F35" i="3"/>
  <c r="BB96" i="1"/>
  <c r="F37" i="3"/>
  <c r="BD96" i="1" s="1"/>
  <c r="F35" i="4"/>
  <c r="BB97" i="1"/>
  <c r="J34" i="3"/>
  <c r="AW96" i="1"/>
  <c r="J34" i="6"/>
  <c r="AW99" i="1"/>
  <c r="F36" i="3"/>
  <c r="BC96" i="1" s="1"/>
  <c r="F35" i="5"/>
  <c r="BB98" i="1"/>
  <c r="F35" i="6"/>
  <c r="BB99" i="1"/>
  <c r="F36" i="4"/>
  <c r="BC97" i="1"/>
  <c r="F37" i="6"/>
  <c r="BD99" i="1" s="1"/>
  <c r="F34" i="4"/>
  <c r="BA97" i="1"/>
  <c r="J34" i="5"/>
  <c r="AW98" i="1"/>
  <c r="F35" i="2"/>
  <c r="BB95" i="1"/>
  <c r="F36" i="5"/>
  <c r="BC98" i="1" s="1"/>
  <c r="F37" i="4"/>
  <c r="BD97" i="1"/>
  <c r="J34" i="2"/>
  <c r="AW95" i="1"/>
  <c r="F34" i="6"/>
  <c r="BA99" i="1"/>
  <c r="F34" i="5"/>
  <c r="BA98" i="1" s="1"/>
  <c r="BK124" i="4" l="1"/>
  <c r="J124" i="4" s="1"/>
  <c r="J97" i="4" s="1"/>
  <c r="R124" i="4"/>
  <c r="R123" i="4"/>
  <c r="R131" i="2"/>
  <c r="R130" i="2"/>
  <c r="R123" i="6"/>
  <c r="R122" i="6"/>
  <c r="P131" i="3"/>
  <c r="P130" i="3" s="1"/>
  <c r="AU96" i="1" s="1"/>
  <c r="BK131" i="3"/>
  <c r="BK132" i="2"/>
  <c r="J132" i="2"/>
  <c r="J98" i="2"/>
  <c r="P124" i="4"/>
  <c r="P123" i="4"/>
  <c r="AU97" i="1" s="1"/>
  <c r="T124" i="4"/>
  <c r="T123" i="4"/>
  <c r="P118" i="5"/>
  <c r="AU98" i="1"/>
  <c r="P132" i="2"/>
  <c r="P131" i="2"/>
  <c r="P130" i="2"/>
  <c r="AU95" i="1" s="1"/>
  <c r="T182" i="2"/>
  <c r="T131" i="2"/>
  <c r="T130" i="2" s="1"/>
  <c r="T123" i="6"/>
  <c r="T122" i="6"/>
  <c r="R131" i="3"/>
  <c r="R130" i="3"/>
  <c r="BK231" i="2"/>
  <c r="J231" i="2"/>
  <c r="J106" i="2"/>
  <c r="J132" i="3"/>
  <c r="J98" i="3"/>
  <c r="J125" i="4"/>
  <c r="J98" i="4"/>
  <c r="BK118" i="5"/>
  <c r="J118" i="5" s="1"/>
  <c r="J30" i="5" s="1"/>
  <c r="AG98" i="1" s="1"/>
  <c r="BK182" i="2"/>
  <c r="J182" i="2"/>
  <c r="J102" i="2" s="1"/>
  <c r="BK715" i="3"/>
  <c r="J715" i="3"/>
  <c r="J108" i="3"/>
  <c r="J232" i="2"/>
  <c r="J107" i="2" s="1"/>
  <c r="J133" i="2"/>
  <c r="J99" i="2"/>
  <c r="BK123" i="4"/>
  <c r="J123" i="4"/>
  <c r="J96" i="4"/>
  <c r="BK123" i="6"/>
  <c r="J123" i="6"/>
  <c r="J97" i="6" s="1"/>
  <c r="BB94" i="1"/>
  <c r="AX94" i="1"/>
  <c r="F33" i="5"/>
  <c r="AZ98" i="1"/>
  <c r="F33" i="2"/>
  <c r="AZ95" i="1" s="1"/>
  <c r="BD94" i="1"/>
  <c r="W33" i="1"/>
  <c r="F33" i="4"/>
  <c r="AZ97" i="1"/>
  <c r="BC94" i="1"/>
  <c r="AY94" i="1"/>
  <c r="J33" i="3"/>
  <c r="AV96" i="1" s="1"/>
  <c r="AT96" i="1" s="1"/>
  <c r="BA94" i="1"/>
  <c r="W30" i="1" s="1"/>
  <c r="J33" i="6"/>
  <c r="AV99" i="1"/>
  <c r="AT99" i="1"/>
  <c r="J33" i="5"/>
  <c r="AV98" i="1" s="1"/>
  <c r="AT98" i="1" s="1"/>
  <c r="F33" i="6"/>
  <c r="AZ99" i="1" s="1"/>
  <c r="J33" i="2"/>
  <c r="AV95" i="1"/>
  <c r="AT95" i="1" s="1"/>
  <c r="F33" i="3"/>
  <c r="AZ96" i="1" s="1"/>
  <c r="J33" i="4"/>
  <c r="AV97" i="1"/>
  <c r="AT97" i="1" s="1"/>
  <c r="BK130" i="3" l="1"/>
  <c r="J130" i="3" s="1"/>
  <c r="J30" i="3" s="1"/>
  <c r="AG96" i="1" s="1"/>
  <c r="AN96" i="1" s="1"/>
  <c r="J39" i="5"/>
  <c r="J131" i="3"/>
  <c r="J97" i="3"/>
  <c r="J96" i="5"/>
  <c r="BK131" i="2"/>
  <c r="J131" i="2"/>
  <c r="J97" i="2"/>
  <c r="BK122" i="6"/>
  <c r="J122" i="6"/>
  <c r="J96" i="6" s="1"/>
  <c r="AN98" i="1"/>
  <c r="AZ94" i="1"/>
  <c r="W29" i="1" s="1"/>
  <c r="J30" i="4"/>
  <c r="AG97" i="1" s="1"/>
  <c r="AN97" i="1" s="1"/>
  <c r="AU94" i="1"/>
  <c r="W31" i="1"/>
  <c r="W32" i="1"/>
  <c r="AW94" i="1"/>
  <c r="AK30" i="1" s="1"/>
  <c r="J39" i="4" l="1"/>
  <c r="J39" i="3"/>
  <c r="BK130" i="2"/>
  <c r="J130" i="2"/>
  <c r="J96" i="2"/>
  <c r="J96" i="3"/>
  <c r="AV94" i="1"/>
  <c r="AK29" i="1"/>
  <c r="J30" i="6"/>
  <c r="AG99" i="1" s="1"/>
  <c r="AN99" i="1" s="1"/>
  <c r="J39" i="6" l="1"/>
  <c r="J30" i="2"/>
  <c r="AG95" i="1"/>
  <c r="AN95" i="1"/>
  <c r="AT94" i="1"/>
  <c r="J39" i="2" l="1"/>
  <c r="AG94" i="1"/>
  <c r="AK26" i="1"/>
  <c r="AK35" i="1"/>
  <c r="AN94" i="1" l="1"/>
</calcChain>
</file>

<file path=xl/sharedStrings.xml><?xml version="1.0" encoding="utf-8"?>
<sst xmlns="http://schemas.openxmlformats.org/spreadsheetml/2006/main" count="10144" uniqueCount="1688">
  <si>
    <t>Export Komplet</t>
  </si>
  <si>
    <t/>
  </si>
  <si>
    <t>2.0</t>
  </si>
  <si>
    <t>ZAMOK</t>
  </si>
  <si>
    <t>False</t>
  </si>
  <si>
    <t>{27f4b7c1-ccb1-4ed6-a945-dc0f828618ec}</t>
  </si>
  <si>
    <t>0,01</t>
  </si>
  <si>
    <t>21</t>
  </si>
  <si>
    <t>15</t>
  </si>
  <si>
    <t>REKAPITULACE STAVBY</t>
  </si>
  <si>
    <t>v ---  níže se nacházejí doplnkové a pomocné údaje k sestavám  --- v</t>
  </si>
  <si>
    <t>Návod na vyplnění</t>
  </si>
  <si>
    <t>0,001</t>
  </si>
  <si>
    <t>Kód:</t>
  </si>
  <si>
    <t>42-2016</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</si>
  <si>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</si>
  <si>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</si>
  <si>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Prosecká, Praha 8 (úsek U Pekařky - Na Rozhraní), číslo akce 999049</t>
  </si>
  <si>
    <t>KSO:</t>
  </si>
  <si>
    <t>CC-CZ:</t>
  </si>
  <si>
    <t>21121</t>
  </si>
  <si>
    <t>Místo:</t>
  </si>
  <si>
    <t>Praha 8</t>
  </si>
  <si>
    <t>Datum:</t>
  </si>
  <si>
    <t>13. 2. 2020</t>
  </si>
  <si>
    <t>Zadavatel:</t>
  </si>
  <si>
    <t>IČ:</t>
  </si>
  <si>
    <t>03447286</t>
  </si>
  <si>
    <t>Technická správa komunikací hl. m. Prahy, a.s.</t>
  </si>
  <si>
    <t>DIČ:</t>
  </si>
  <si>
    <t>CZ03447286</t>
  </si>
  <si>
    <t>Uchazeč:</t>
  </si>
  <si>
    <t>Vyplň údaj</t>
  </si>
  <si>
    <t>Projektant:</t>
  </si>
  <si>
    <t>62584332</t>
  </si>
  <si>
    <t>Sinpps s.r.o</t>
  </si>
  <si>
    <t>CZ62584332</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</si>
  <si>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</si>
  <si>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</si>
  <si>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</si>
  <si>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</si>
  <si>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</si>
  <si>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</si>
  <si>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</si>
  <si>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</si>
  <si>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</si>
  <si>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</si>
  <si>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</si>
  <si>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</si>
  <si>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</si>
  <si>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</si>
  <si>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</si>
  <si>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</si>
  <si>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</si>
  <si>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</si>
  <si>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</si>
  <si>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</si>
  <si>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</si>
  <si>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</si>
  <si>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</si>
  <si>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</si>
  <si>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</si>
  <si>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</si>
  <si>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</si>
  <si>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</si>
  <si>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</si>
  <si>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</si>
  <si>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</si>
  <si>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</si>
  <si>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</si>
  <si>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</si>
  <si>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</si>
  <si>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</si>
  <si>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</si>
  <si>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</si>
  <si>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</si>
  <si>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</si>
  <si>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</si>
  <si>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</si>
  <si>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</si>
  <si>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</si>
  <si>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</si>
  <si>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</si>
  <si>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</si>
  <si>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</si>
  <si>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101</t>
  </si>
  <si>
    <t>Hloubková sanace podloží</t>
  </si>
  <si>
    <t>STA</t>
  </si>
  <si>
    <t>1</t>
  </si>
  <si>
    <t>{695f6218-f51c-48db-ab74-b47a33db7f17}</t>
  </si>
  <si>
    <t>2</t>
  </si>
  <si>
    <t>102</t>
  </si>
  <si>
    <t>Komunikace</t>
  </si>
  <si>
    <t>{381a0969-f282-4c0f-9a28-411f744a1188}</t>
  </si>
  <si>
    <t>401</t>
  </si>
  <si>
    <t>SO21 Úprava TV</t>
  </si>
  <si>
    <t>{9332e61e-4bc8-413b-a39c-722aadc8da00}</t>
  </si>
  <si>
    <t>402</t>
  </si>
  <si>
    <t>Zajištění trakčního zařízení při realizaci</t>
  </si>
  <si>
    <t>{25411431-8019-4105-ade9-f7baa52f6d83}</t>
  </si>
  <si>
    <t>901</t>
  </si>
  <si>
    <t>Vedlejší rozpočtové náklady</t>
  </si>
  <si>
    <t>{5b57d3c8-9a3b-499e-92de-9004ef60eef8}</t>
  </si>
  <si>
    <t>KRYCÍ LIST SOUPISU PRACÍ</t>
  </si>
  <si>
    <t>Objekt:</t>
  </si>
  <si>
    <t>101 - Hloubková sanace podloží</t>
  </si>
  <si>
    <t>REKAPITULACE ČLENĚNÍ SOUPISU PRACÍ</t>
  </si>
  <si>
    <t>Kód dílu - Popis</t>
  </si>
  <si>
    <t>Cena celkem [CZK]</t>
  </si>
  <si>
    <t>Náklady ze soupisu prací</t>
  </si>
  <si>
    <t>-1</t>
  </si>
  <si>
    <t>PSV - Práce a dodávky PSV - komplet</t>
  </si>
  <si>
    <t xml:space="preserve">    HS_1 - === HLOUBKOVÁ SANACE PODLOŽÍ DO 1,2 M (DLE VÝSLEDKU GEORADARU) ===</t>
  </si>
  <si>
    <t xml:space="preserve">      1 - Zemní práce</t>
  </si>
  <si>
    <t xml:space="preserve">      5 - Komunikace pozemní</t>
  </si>
  <si>
    <t xml:space="preserve">      SAN-HLOUB - Sanace podloží - hloubková (dle výsledků geofyzikálního průzkumu podloží)</t>
  </si>
  <si>
    <t xml:space="preserve">    HS-2 - === HLOUBKOVÁ SANACE PODLOŽÍ DO 2 M (DLE VÝSLEDKU GEORADARU) ===</t>
  </si>
  <si>
    <t xml:space="preserve">    HS-3 - === HLOUBKOVÁ SANACE PODLOŽÍ DO 3 M (DLE VÝSLEDKU GEORADARU) ===</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</si>
  <si>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</si>
  <si>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</si>
  <si>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</si>
  <si>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</si>
  <si>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</si>
  <si>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</si>
  <si>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</si>
  <si>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</si>
  <si>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</si>
  <si>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</si>
  <si>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</si>
  <si>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</si>
  <si>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</si>
  <si>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</si>
  <si>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</si>
  <si>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 - komplet</t>
  </si>
  <si>
    <t>ROZPOCET</t>
  </si>
  <si>
    <t>HS_1</t>
  </si>
  <si>
    <t>=== HLOUBKOVÁ SANACE PODLOŽÍ DO 1,2 M (DLE VÝSLEDKU GEORADARU) ===</t>
  </si>
  <si>
    <t>Zemní práce</t>
  </si>
  <si>
    <t>K</t>
  </si>
  <si>
    <t>122301101</t>
  </si>
  <si>
    <t>Odkopávky a prokopávky nezapažené v hornině tř. 4 objem do 100 m3 po úsecích</t>
  </si>
  <si>
    <t>m3</t>
  </si>
  <si>
    <t>CS ÚRS 2020 01</t>
  </si>
  <si>
    <t>4</t>
  </si>
  <si>
    <t>3</t>
  </si>
  <si>
    <t>1488116281</t>
  </si>
  <si>
    <t>PSC</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</si>
  <si>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</si>
  <si>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</si>
  <si>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808*(1,2-0,5)</t>
  </si>
  <si>
    <t>Odečteno ze situace stavby dwg</t>
  </si>
  <si>
    <t>122301109</t>
  </si>
  <si>
    <t>Příplatek za lepivost u odkopávek nezapažených v hornině tř. 4</t>
  </si>
  <si>
    <t>1657819580</t>
  </si>
  <si>
    <t>565,6</t>
  </si>
  <si>
    <t>151102101</t>
  </si>
  <si>
    <t>Zřízení příložného pažení a rozepření stěn rýh do 20 m2 hl do 2 m při překopech inženýrských sítí (úseky)</t>
  </si>
  <si>
    <t>m2</t>
  </si>
  <si>
    <t>-1083727564</t>
  </si>
  <si>
    <t xml:space="preserve">Poznámka k souboru cen:_x000D_
1. Ceny jsou určeny pouze pro případy havárií, přeložek nebo běžných oprav inženýrských sítí. 2. Ceny nelze použít v rámci výstavby nových inženýrských sítí. 3. Ceny jsou určeny pro roubení a rozepření stěn i jiných výkopů se svislými stěnami, pokud jsou tyto výkopy pro podzemní vedení rozměru do 1250 mm. 4. Plocha mezer mezi pažinami příložného pažení se od plochy příložného pažení neodečítá; nezapažené plochy u pažení zátažného nebo hnaného se od plochy pažení odečítají. </t>
  </si>
  <si>
    <t>90</t>
  </si>
  <si>
    <t>odhad</t>
  </si>
  <si>
    <t>151102111</t>
  </si>
  <si>
    <t>Odstranění příložného pažení a rozepření stěn rýh do 20 m2 hl do 2 m při překopech inženýrských sítí (úseky)</t>
  </si>
  <si>
    <t>-796702427</t>
  </si>
  <si>
    <t xml:space="preserve">Poznámka k souboru cen:_x000D_
1. Ceny jsou určeny pouze pro případy havárií, přeložek nebo běžných oprav inženýrských sítí. 2. Ceny nelze použít v rámci výstavby nových inženýrských sítí. </t>
  </si>
  <si>
    <t>5</t>
  </si>
  <si>
    <t>997221551</t>
  </si>
  <si>
    <t>Vodorovná doprava suti ze sypkých materiálů do 1 km (odvoz na mezideponii)</t>
  </si>
  <si>
    <t>t</t>
  </si>
  <si>
    <t>-1591342813</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</si>
  <si>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</si>
  <si>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565,6*1,8</t>
  </si>
  <si>
    <t>6</t>
  </si>
  <si>
    <t>997221559</t>
  </si>
  <si>
    <t>Příplatek ZKD 1 km u vodorovné dopravy suti ze sypkých materiálů (odvoz na mezideponii; celkem do 10 km)</t>
  </si>
  <si>
    <t>620292056</t>
  </si>
  <si>
    <t>(565,6*1,8)*9</t>
  </si>
  <si>
    <t>7</t>
  </si>
  <si>
    <t>997221611</t>
  </si>
  <si>
    <t>Nakládání suti na dopravní prostředky pro vodorovnou dopravu (naložení suti pro odvoz na skládku)</t>
  </si>
  <si>
    <t>1860430599</t>
  </si>
  <si>
    <t xml:space="preserve">Poznámka k souboru cen:_x000D_
1. Ceny lze použít i pro překládání při lomené dopravě. 2. Ceny nelze použít při dopravě po železnici, po vodě nebo neobvyklými dopravními prostředky. </t>
  </si>
  <si>
    <t>8</t>
  </si>
  <si>
    <t>162701105</t>
  </si>
  <si>
    <t>Vodorovné přemístění do 10000 m výkopku/sypaniny z horniny tř. 1 až 4</t>
  </si>
  <si>
    <t>-1021934780</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</si>
  <si>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</si>
  <si>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odečteno ručně ze situace stavby v dwg</t>
  </si>
  <si>
    <t>9</t>
  </si>
  <si>
    <t>162701109</t>
  </si>
  <si>
    <t>Příplatek k vodorovnému přemístění výkopku/sypaniny z horniny tř. 1 až 4 ZKD 1000 m přes 10000 m (20 km)</t>
  </si>
  <si>
    <t>-263898527</t>
  </si>
  <si>
    <t>565,6*15</t>
  </si>
  <si>
    <t>10</t>
  </si>
  <si>
    <t>997221855-2</t>
  </si>
  <si>
    <t>Poplatek za uložení na recyklační skládce (skládkovné) zeminy a kameniva kód odpadu 170 504 (cena ověřena a přizpůsobena dle  poptávky na území Hlavního města Praha a blízkého okolí)</t>
  </si>
  <si>
    <t>1508420</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</si>
  <si>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</si>
  <si>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11</t>
  </si>
  <si>
    <t>181102302</t>
  </si>
  <si>
    <t>Úprava pláně v zářezech se zhutněním</t>
  </si>
  <si>
    <t>1846365928</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</si>
  <si>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</si>
  <si>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808</t>
  </si>
  <si>
    <t>Komunikace pozemní</t>
  </si>
  <si>
    <t>12</t>
  </si>
  <si>
    <t>564871111</t>
  </si>
  <si>
    <t>Podklad ze štěrkodrtě ŠD tl 250 mm (3x vrstva)</t>
  </si>
  <si>
    <t>-1153996186</t>
  </si>
  <si>
    <t>808*3</t>
  </si>
  <si>
    <t>13</t>
  </si>
  <si>
    <t>573332316</t>
  </si>
  <si>
    <t>Prolití podkladu z kameniva popílkovou suspenzí pevnosti 2 MPa v množství 102 l/m2 (13% cementu; 3x vrstva)</t>
  </si>
  <si>
    <t>-1507672868</t>
  </si>
  <si>
    <t xml:space="preserve">Poznámka k souboru cen:_x000D_
1. V cenách nejsou započteny náklady na posyp kamenivem, které se oceňuje takto : a) posyp včetně zhutnění cenami souboru cen 571 90- . . Posyp podkladu nebo krytu části A 01 tohoto katalogu, b) posyp bez zhutnění cenami souboru cen 572 40-41 Posyp podkladu nebo krytu části C 01 tohoto katalogu. </t>
  </si>
  <si>
    <t>SAN-HLOUB</t>
  </si>
  <si>
    <t>Sanace podloží - hloubková (dle výsledků geofyzikálního průzkumu podloží)</t>
  </si>
  <si>
    <t>14</t>
  </si>
  <si>
    <t>R5c</t>
  </si>
  <si>
    <t>Průkazní zkouška certifikovanou laboratoří včetně vývrtů, analýzy odebraných vzorků, expertního stanovení únosnosti, elaborátu</t>
  </si>
  <si>
    <t>kpl</t>
  </si>
  <si>
    <t>512</t>
  </si>
  <si>
    <t>1673817211</t>
  </si>
  <si>
    <t>HS-2</t>
  </si>
  <si>
    <t>=== HLOUBKOVÁ SANACE PODLOŽÍ DO 2 M (DLE VÝSLEDKU GEORADARU) ===</t>
  </si>
  <si>
    <t>985546172</t>
  </si>
  <si>
    <t>1329*(2-0,5)</t>
  </si>
  <si>
    <t>16</t>
  </si>
  <si>
    <t>800289050</t>
  </si>
  <si>
    <t>1993,5</t>
  </si>
  <si>
    <t>17</t>
  </si>
  <si>
    <t>151102101-1</t>
  </si>
  <si>
    <t>-1711333430</t>
  </si>
  <si>
    <t>150</t>
  </si>
  <si>
    <t>18</t>
  </si>
  <si>
    <t>151102111-1</t>
  </si>
  <si>
    <t>-1158627832</t>
  </si>
  <si>
    <t>19</t>
  </si>
  <si>
    <t>1680961831</t>
  </si>
  <si>
    <t>1993,5*1,8</t>
  </si>
  <si>
    <t>20</t>
  </si>
  <si>
    <t>225944217</t>
  </si>
  <si>
    <t>(1993,5*1,8)*9</t>
  </si>
  <si>
    <t>830276153</t>
  </si>
  <si>
    <t>22</t>
  </si>
  <si>
    <t>-1653353639</t>
  </si>
  <si>
    <t>23</t>
  </si>
  <si>
    <t>-1490001934</t>
  </si>
  <si>
    <t>1993,5*15</t>
  </si>
  <si>
    <t>24</t>
  </si>
  <si>
    <t>997221855-3</t>
  </si>
  <si>
    <t>Poplatek za uložení na reycklační skládce (skládkovné) zeminy a kameniva kód odpadu 170 504 (cena ověřena a přizpůsobena dle  poptávky na území Hlavního města Praha a blízkého okolí)</t>
  </si>
  <si>
    <t>-1333719728</t>
  </si>
  <si>
    <t>25</t>
  </si>
  <si>
    <t>2147291681</t>
  </si>
  <si>
    <t>1329</t>
  </si>
  <si>
    <t>26</t>
  </si>
  <si>
    <t>564871116-1</t>
  </si>
  <si>
    <t>Podklad ze štěrkodrtě ŠD tl. 300 mm (5x vrstva)</t>
  </si>
  <si>
    <t>468666274</t>
  </si>
  <si>
    <t>1329*5</t>
  </si>
  <si>
    <t>27</t>
  </si>
  <si>
    <t>573332316-1</t>
  </si>
  <si>
    <t>Prolití podkladu z kameniva popílkovou suspenzí pevnosti 2 MPa v množství 102 l/m2 (13% cementu; 5x vrstva)</t>
  </si>
  <si>
    <t>1900558901</t>
  </si>
  <si>
    <t>28</t>
  </si>
  <si>
    <t>R5d</t>
  </si>
  <si>
    <t>437381175</t>
  </si>
  <si>
    <t>HS-3</t>
  </si>
  <si>
    <t>=== HLOUBKOVÁ SANACE PODLOŽÍ DO 3 M (DLE VÝSLEDKU GEORADARU) ===</t>
  </si>
  <si>
    <t>29</t>
  </si>
  <si>
    <t>825245430</t>
  </si>
  <si>
    <t>580*(3-0,5)</t>
  </si>
  <si>
    <t>30</t>
  </si>
  <si>
    <t>-763343404</t>
  </si>
  <si>
    <t>1450</t>
  </si>
  <si>
    <t>31</t>
  </si>
  <si>
    <t>151102102</t>
  </si>
  <si>
    <t>Zřízení příložného pažení a rozepření stěn rýh do 20 m2 hl do 4 m při překopech inženýrských sítí (úseky)</t>
  </si>
  <si>
    <t>1681894140</t>
  </si>
  <si>
    <t>110</t>
  </si>
  <si>
    <t>32</t>
  </si>
  <si>
    <t>151102112</t>
  </si>
  <si>
    <t>Odstranění příložného pažení a rozepření stěn rýh do 20 m2 hl do 4 m při překopech inženýrských sítí</t>
  </si>
  <si>
    <t>1298173567</t>
  </si>
  <si>
    <t>33</t>
  </si>
  <si>
    <t>-99624455</t>
  </si>
  <si>
    <t>1450*1,8</t>
  </si>
  <si>
    <t>34</t>
  </si>
  <si>
    <t>-1801975876</t>
  </si>
  <si>
    <t>(1450*1,8)*9</t>
  </si>
  <si>
    <t>35</t>
  </si>
  <si>
    <t>-1669934290</t>
  </si>
  <si>
    <t>36</t>
  </si>
  <si>
    <t>1030202328</t>
  </si>
  <si>
    <t>37</t>
  </si>
  <si>
    <t>633880611</t>
  </si>
  <si>
    <t>1450*15</t>
  </si>
  <si>
    <t>38</t>
  </si>
  <si>
    <t>997221855-1</t>
  </si>
  <si>
    <t>766323207</t>
  </si>
  <si>
    <t>39</t>
  </si>
  <si>
    <t>-1440039601</t>
  </si>
  <si>
    <t>580</t>
  </si>
  <si>
    <t>40</t>
  </si>
  <si>
    <t>564871111-1</t>
  </si>
  <si>
    <t>Podklad ze štěrkodrtě ŠD tl 250 mm (10x vrstva)</t>
  </si>
  <si>
    <t>237796101</t>
  </si>
  <si>
    <t>580*10</t>
  </si>
  <si>
    <t>41</t>
  </si>
  <si>
    <t>573332316-2</t>
  </si>
  <si>
    <t>Prolití podkladu z kameniva popílkovou suspenzí pevnosti 2 MPa v množství 102 l/m2 (13% cementu; 10x vrstva)</t>
  </si>
  <si>
    <t>-330760159</t>
  </si>
  <si>
    <t>42</t>
  </si>
  <si>
    <t>1970977799</t>
  </si>
  <si>
    <t>998</t>
  </si>
  <si>
    <t>Přesun hmot</t>
  </si>
  <si>
    <t>43</t>
  </si>
  <si>
    <t>998225111-1</t>
  </si>
  <si>
    <t>Přesun hmot pro pozemní komunikace s krytem z kamene, monolitickým betonovým nebo živičným (dovoz materiálu na mezideponii)</t>
  </si>
  <si>
    <t>1663636641</t>
  </si>
  <si>
    <t xml:space="preserve">Poznámka k souboru cen:_x000D_
1. Ceny lze použít i pro plochy letišť s krytem monolitickým betonovým nebo živičným. </t>
  </si>
  <si>
    <t>44</t>
  </si>
  <si>
    <t>998225194-1</t>
  </si>
  <si>
    <t>Příplatek k přesunu hmot pro pozemní komunikace s krytem z kamene, živičným, betonovým do 5000 m (dovoz materiálu na mezideponii)</t>
  </si>
  <si>
    <t>-20051413</t>
  </si>
  <si>
    <t>45</t>
  </si>
  <si>
    <t>998225195-1</t>
  </si>
  <si>
    <t>Příplatek k přesunu hmot pro pozemní komunikace s krytem z kamene, živičným, betonovým ZKD 5000 m (5x; dovoz materiálu na mezideponii)</t>
  </si>
  <si>
    <t>838633014</t>
  </si>
  <si>
    <t>0,9*4</t>
  </si>
  <si>
    <t>46</t>
  </si>
  <si>
    <t>997221611-1</t>
  </si>
  <si>
    <t xml:space="preserve">Nakládání suti na dopravní prostředky pro vodorovnou dopravu - srovnatelně naložení materiálu na dopravní prostředky pro zabudování v místě stavby (doprava z mezideponie na stavbu) </t>
  </si>
  <si>
    <t>-2029265020</t>
  </si>
  <si>
    <t>0,9</t>
  </si>
  <si>
    <t>47</t>
  </si>
  <si>
    <t>998225111</t>
  </si>
  <si>
    <t>Přesun hmot pro pozemní komunikace s krytem z kamene, monolitickým betonovým nebo živičným (dovoz materiálu z mezideponie na stavbu)</t>
  </si>
  <si>
    <t>1062555049</t>
  </si>
  <si>
    <t>48</t>
  </si>
  <si>
    <t>998225194</t>
  </si>
  <si>
    <t>Příplatek k přesunu hmot pro pozemní komunikace s krytem z kamene, živičným, betonovým do 5000 m</t>
  </si>
  <si>
    <t>419041966</t>
  </si>
  <si>
    <t>49</t>
  </si>
  <si>
    <t>998225195</t>
  </si>
  <si>
    <t>Příplatek k přesunu hmot pro pozemní komunikace s krytem z kamene, živičným, betonovým ZKD 5000 m (celkem do 10 km)</t>
  </si>
  <si>
    <t>-1593767824</t>
  </si>
  <si>
    <t>102 - Komunikace</t>
  </si>
  <si>
    <t>HSV - Práce a dodávky HSV</t>
  </si>
  <si>
    <t xml:space="preserve">    1 - Zemní práce</t>
  </si>
  <si>
    <t xml:space="preserve">    2 - Podélná drenáž</t>
  </si>
  <si>
    <t xml:space="preserve">    3 - Svislé a kompletní konstrukce</t>
  </si>
  <si>
    <t xml:space="preserve">    SANACE - SANACE PODLOŽÍ V AKTIVNÍ ZÓNĚ V TLOUŠŤCE 500 MM (75% plochy pláně)</t>
  </si>
  <si>
    <t xml:space="preserve">    5 - Komunikace pozemní</t>
  </si>
  <si>
    <t xml:space="preserve">    8 - Trubní vedení a odvodnění komunikace</t>
  </si>
  <si>
    <t xml:space="preserve">    9 - Ostatní konstrukce a práce, bourání</t>
  </si>
  <si>
    <t xml:space="preserve">    DZ - Dopravní značení (množství odečteno ručně ze situace stavby a řezů v dwg)</t>
  </si>
  <si>
    <t xml:space="preserve">    997 - Přesun sutě</t>
  </si>
  <si>
    <t>N00 - Nepojmenované práce</t>
  </si>
  <si>
    <t xml:space="preserve">    N01 - Nepojmenovaný díl</t>
  </si>
  <si>
    <t>OST - Ostatní</t>
  </si>
  <si>
    <t>HSV</t>
  </si>
  <si>
    <t>Práce a dodávky HSV</t>
  </si>
  <si>
    <t>113107181</t>
  </si>
  <si>
    <t>Odstranění podkladu živičného tl 50 mm strojně pl přes 50 do 200 m2 po úsecích (stávající konstrukce chodníku)</t>
  </si>
  <si>
    <t>32052357</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</si>
  <si>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</si>
  <si>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4087-50</t>
  </si>
  <si>
    <t>113106023</t>
  </si>
  <si>
    <t>Rozebrání dlažeb při překopech komunikací pro pěší ze zámkové dlažby ručně (stávající slepecké pásy)</t>
  </si>
  <si>
    <t>1597865582</t>
  </si>
  <si>
    <t xml:space="preserve">Poznámka k souboru cen:_x000D_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</si>
  <si>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50</t>
  </si>
  <si>
    <t>113107182</t>
  </si>
  <si>
    <t>Odstranění podkladu živičného tl 100 mm strojně pl přes 50 do 200 m2 po úsecích (stávající konstrukce chodníku)</t>
  </si>
  <si>
    <t>-1473402992</t>
  </si>
  <si>
    <t>4087</t>
  </si>
  <si>
    <t>113107170</t>
  </si>
  <si>
    <t>Odstranění podkladu z betonu prostého tl 100 mm strojně pl přes 50 do 200 m2 po úsecích (stávající konstrukce chodníku)</t>
  </si>
  <si>
    <t>-1878315608</t>
  </si>
  <si>
    <t>113107161</t>
  </si>
  <si>
    <t>Odstranění podkladu z kameniva drceného tl 100 mm strojně pl přes 50 do 200 m2 po úsecích (stávající konstrukce chodníku; dotěžení na pláň)</t>
  </si>
  <si>
    <t>-1120271139</t>
  </si>
  <si>
    <t>113154253</t>
  </si>
  <si>
    <t>Frézování živičného krytu tl 50 mm pruh š 1 m pl do 1000 m2 s překážkami v trase po úsecích (stávající kce vozovky)</t>
  </si>
  <si>
    <t>-1752434593</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</si>
  <si>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</si>
  <si>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11982 "celková plocha navrženého obrusu asfaltu vozovky"</t>
  </si>
  <si>
    <t>-360 "BUS stávající zastávky z ŽB"</t>
  </si>
  <si>
    <t>-140 "BUS stávající zastávka z VD"</t>
  </si>
  <si>
    <t>Součet</t>
  </si>
  <si>
    <t>113154254</t>
  </si>
  <si>
    <t>Frézování živičného krytu tl 100 mm pruh š 1 m pl do 1000 m2 s překážkami v trase po úsecích (stávající kce vozovky)</t>
  </si>
  <si>
    <t>-1321853575</t>
  </si>
  <si>
    <t>113154255</t>
  </si>
  <si>
    <t>Frézování živičného krytu tl 200 mm pruh š 1 m pl do 1000 m2 s překážkami v trase po úsecích (stávající kce vozovky)</t>
  </si>
  <si>
    <t>-1033350633</t>
  </si>
  <si>
    <t>113107243</t>
  </si>
  <si>
    <t xml:space="preserve">Odstranění podkladu živičného do tl 150 mm strojně pl přes 200 m2 po úsecích (odhad zbytků asfaltových podkladních vrstev ve stávající konstrukci vozovky po odfrézování) </t>
  </si>
  <si>
    <t>-2138371836</t>
  </si>
  <si>
    <t>11982*0,3 "odhad"</t>
  </si>
  <si>
    <t>113106151</t>
  </si>
  <si>
    <t>Rozebrání dlažeb vozovek z velkých kostek s ložem z kameniva ručně (stávající BUS zastávka; odval)</t>
  </si>
  <si>
    <t>2109565515</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</si>
  <si>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</si>
  <si>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70 "odhad"</t>
  </si>
  <si>
    <t>113106151-1</t>
  </si>
  <si>
    <t>Rozebrání dlažeb vozovek z velkých kostek s ložem z kameniva ručně (stávající BUS zastávka; do skladu TSK)</t>
  </si>
  <si>
    <t>394265102</t>
  </si>
  <si>
    <t>70</t>
  </si>
  <si>
    <t>113107171</t>
  </si>
  <si>
    <t>Odstranění podkladu z betonu prostého tl 150 mm strojně pl přes 50 do 200 m2 po úsecích (stávající kce vozovky)</t>
  </si>
  <si>
    <t>-410040801</t>
  </si>
  <si>
    <t>113107177</t>
  </si>
  <si>
    <t>Odstranění podkladu z betonu vyztuženého sítěmi do tl 300 mm strojně pl přes 50 do 200 m2 po zastávkách (tl. 200 mm, 1.vrstva; stávající BUS zastávky z ŽB)</t>
  </si>
  <si>
    <t>1326250297</t>
  </si>
  <si>
    <t>360</t>
  </si>
  <si>
    <t>odečteno ručně ze situace stavby</t>
  </si>
  <si>
    <t>113107177-1</t>
  </si>
  <si>
    <t>Odstranění podkladu z betonu vyztuženého sítěmi do tl 300 mm strojně pl přes 50 do 200 m2 po zastávkách (tl. 200 mm, 2.vrstva; stávající BUS zastávky z ŽB)</t>
  </si>
  <si>
    <t>-1686425161</t>
  </si>
  <si>
    <t>113107162</t>
  </si>
  <si>
    <t>Odstranění podkladu z kameniva drceného tl 200 mm strojně pl přes 50 do 200 m2 po úsecích (stávající kce vozovky; dotěženo na pláň)</t>
  </si>
  <si>
    <t>806482920</t>
  </si>
  <si>
    <t>113201112</t>
  </si>
  <si>
    <t>Vytrhání obrub silničních ležatých (stávající kamenné OP1/OP3; odval)</t>
  </si>
  <si>
    <t>m</t>
  </si>
  <si>
    <t>-2055738487</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</si>
  <si>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</si>
  <si>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387*0,7 "odhad"</t>
  </si>
  <si>
    <t>113201112-1</t>
  </si>
  <si>
    <t>Vytrhání obrub silničních ležatých (stávající OP1/OP3; opětovné použití)</t>
  </si>
  <si>
    <t>795344291</t>
  </si>
  <si>
    <t>387*0,3 "odhad"</t>
  </si>
  <si>
    <t>113201112-2</t>
  </si>
  <si>
    <t>Vytrhání obrub silničních ležatých (stávající betonové OP3 - odval)</t>
  </si>
  <si>
    <t>1538710110</t>
  </si>
  <si>
    <t>113202111</t>
  </si>
  <si>
    <t>Vytrhání obrub krajníků obrubníků stojatých (stávající krajníky, nároží, lokálně, odval)</t>
  </si>
  <si>
    <t>-1121926000</t>
  </si>
  <si>
    <t>125</t>
  </si>
  <si>
    <t>113203111</t>
  </si>
  <si>
    <t>Vytrhání obrub z dlažebních kostek (nároží, vjezdy, lokálně, do skladu TSK)</t>
  </si>
  <si>
    <t>-1230843679</t>
  </si>
  <si>
    <t>80</t>
  </si>
  <si>
    <t>113204111</t>
  </si>
  <si>
    <t>Vytrhání obrub záhonových (stávající betonové chodníkové obruby)</t>
  </si>
  <si>
    <t>942575935</t>
  </si>
  <si>
    <t>535</t>
  </si>
  <si>
    <t>132201101</t>
  </si>
  <si>
    <t>Hloubení rýh š do 600 mm v hornině tř. 3 objemu do 100 m3 (pro nové obruby, palisády, apod.)</t>
  </si>
  <si>
    <t>-2015558391</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</si>
  <si>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</si>
  <si>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0,1*600 "jen pro 80/250"</t>
  </si>
  <si>
    <t>0,6*100 "palisády"</t>
  </si>
  <si>
    <t>132201109</t>
  </si>
  <si>
    <t>Příplatek za lepivost k hloubení rýh š do 600 mm v hornině tř. 3</t>
  </si>
  <si>
    <t>452451159</t>
  </si>
  <si>
    <t>120</t>
  </si>
  <si>
    <t>132201201</t>
  </si>
  <si>
    <t>Hloubení rýh š do 2000 mm v hornině tř. 3 objemu do 100 m3 po úsecích (pro nové příkopové tvárnice)</t>
  </si>
  <si>
    <t>298628023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</si>
  <si>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</si>
  <si>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0,3*1*450</t>
  </si>
  <si>
    <t>122101401</t>
  </si>
  <si>
    <t>Vykopávky v zemníku na suchu v hornině tř. 1 a 2 objem do 100 m3 (ornice na stavbu)</t>
  </si>
  <si>
    <t>848597448</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</si>
  <si>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</si>
  <si>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 xml:space="preserve">odečteno ručně ze situace stavby v dwg </t>
  </si>
  <si>
    <t>M</t>
  </si>
  <si>
    <t>10364101</t>
  </si>
  <si>
    <t>zemina pro terénní úpravy -  ornice</t>
  </si>
  <si>
    <t>-362306742</t>
  </si>
  <si>
    <t>80*1,65</t>
  </si>
  <si>
    <t>162701105-2</t>
  </si>
  <si>
    <t>Vodorovné přemístění do 10000 m výkopku/sypaniny z horniny tř. 1 až 4 (ornice na stavbu)</t>
  </si>
  <si>
    <t>1665345133</t>
  </si>
  <si>
    <t>162701109-2</t>
  </si>
  <si>
    <t>Příplatek k vodorovnému přemístění výkopku/sypaniny z horniny tř. 1 až 4 ZKD 1000 m přes 10000 m</t>
  </si>
  <si>
    <t>1354637381</t>
  </si>
  <si>
    <t>80*20</t>
  </si>
  <si>
    <t>181301102</t>
  </si>
  <si>
    <t>Rozprostření ornice tl vrstvy do 150 mm pl do 500 m2 v rovině nebo ve svahu do 1:5</t>
  </si>
  <si>
    <t>226534531</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</si>
  <si>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</si>
  <si>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500 "odečteno ze situace stavby"</t>
  </si>
  <si>
    <t>181411131-1</t>
  </si>
  <si>
    <t>Založení parkového trávníku výsevem plochy do 1000 m2 v rovině a ve svahu do 1:5 se zalitím</t>
  </si>
  <si>
    <t>1410703675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</si>
  <si>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</si>
  <si>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500</t>
  </si>
  <si>
    <t>00572410</t>
  </si>
  <si>
    <t>osivo směs travní parková</t>
  </si>
  <si>
    <t>kg</t>
  </si>
  <si>
    <t>1454246995</t>
  </si>
  <si>
    <t>500/20</t>
  </si>
  <si>
    <t>185851121</t>
  </si>
  <si>
    <t>Dovoz vody pro zálivku rostlin a trávníků za vzdálenost do 1000 m</t>
  </si>
  <si>
    <t>2142113008</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</si>
  <si>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</si>
  <si>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185851129</t>
  </si>
  <si>
    <t>Příplatek k dovozu vody pro zálivku rostlin do 1000 m ZKD 1000 m</t>
  </si>
  <si>
    <t>-1374969360</t>
  </si>
  <si>
    <t>50*29</t>
  </si>
  <si>
    <t>132201209</t>
  </si>
  <si>
    <t>Příplatek za lepivost k hloubení rýh š do 2000 mm v hornině tř. 3</t>
  </si>
  <si>
    <t>1185251455</t>
  </si>
  <si>
    <t>135</t>
  </si>
  <si>
    <t>Vodorovná doprava suti ze sypkých materiálů do 1 km (odvoz ze stavby na mezideponii)</t>
  </si>
  <si>
    <t>1180725661</t>
  </si>
  <si>
    <t>255*1,8</t>
  </si>
  <si>
    <t>Příplatek ZKD 1 km u vodorovné dopravy suti ze sypkých materiálů (odvoz ze stavby na mezideponii)</t>
  </si>
  <si>
    <t>1659518867</t>
  </si>
  <si>
    <t>(255*1,8)*9</t>
  </si>
  <si>
    <t>-1292884032</t>
  </si>
  <si>
    <t>Vodorovné přemístění do 10000 m výkopku/sypaniny z horniny tř. 1 až 4 (odvoz z mezideponie na skládku)</t>
  </si>
  <si>
    <t>-1993790396</t>
  </si>
  <si>
    <t>120+135</t>
  </si>
  <si>
    <t>Příplatek k vodorovnému přemístění výkopku/sypaniny z horniny tř. 1 až 4 ZKD 1000 m přes 10000 m (odvoz z mezideponie na skládku)</t>
  </si>
  <si>
    <t>-1271477240</t>
  </si>
  <si>
    <t>255*15</t>
  </si>
  <si>
    <t>-1566522258</t>
  </si>
  <si>
    <t>374490438</t>
  </si>
  <si>
    <t>(11982+4087)*1,1</t>
  </si>
  <si>
    <t>Podélná drenáž</t>
  </si>
  <si>
    <t>132201101-1</t>
  </si>
  <si>
    <t>Hloubení rýh š do 600 mm v hornině tř. 3 objemu do 100 m3 po úsecích (podélná drenáž)</t>
  </si>
  <si>
    <t>-245441949</t>
  </si>
  <si>
    <t>(0,4*0,5*900)*2</t>
  </si>
  <si>
    <t>132201109-1</t>
  </si>
  <si>
    <t>Příplatek za lepivost k hloubení rýh š do 600 mm v hornině tř. 3 (podélná drenáž)</t>
  </si>
  <si>
    <t>-1109247727</t>
  </si>
  <si>
    <t>997221551-2</t>
  </si>
  <si>
    <t>Vodorovná doprava suti ze sypkých materiálů do 1 km (odvoz suti ze stavby na mezideponii)</t>
  </si>
  <si>
    <t>2064202322</t>
  </si>
  <si>
    <t>360*1,8</t>
  </si>
  <si>
    <t>997221559-1</t>
  </si>
  <si>
    <t>Příplatek ZKD 1 km u vodorovné dopravy suti ze sypkých materiálů (odvoz suti ze stavby na mezideponii)</t>
  </si>
  <si>
    <t>-835360076</t>
  </si>
  <si>
    <t>(360*1,8)*9</t>
  </si>
  <si>
    <t>399557166</t>
  </si>
  <si>
    <t>162701105-1</t>
  </si>
  <si>
    <t>Vodorovné přemístění do 10000 m výkopku/sypaniny z horniny tř. 1 až 4 (podélná drenáž; odvoz z mezideponie na skládku)</t>
  </si>
  <si>
    <t>2111664291</t>
  </si>
  <si>
    <t>162701109-1</t>
  </si>
  <si>
    <t>Příplatek k vodorovnému přemístění výkopku/sypaniny z horniny tř. 1 až 4 ZKD 1000 m přes 10000 m (podélná drenáž; odvoz z mezideponie na skládku)</t>
  </si>
  <si>
    <t>586948078</t>
  </si>
  <si>
    <t>360*15</t>
  </si>
  <si>
    <t>Poplatek za uložení na recyklační skládce (skládkovné) zeminy a kameniva kód odpadu 170 504 (podélná drenáž; cena ověřena a přizpůsobena dle  poptávky na území Hlavního města Praha a blízkého okolí)</t>
  </si>
  <si>
    <t>688690615</t>
  </si>
  <si>
    <t>181102302-3</t>
  </si>
  <si>
    <t>Úprava dna výkopu trativodu se zhutněním (podélná drenáž)</t>
  </si>
  <si>
    <t>-576405309</t>
  </si>
  <si>
    <t>0,4*900*2</t>
  </si>
  <si>
    <t>51</t>
  </si>
  <si>
    <t>212752213</t>
  </si>
  <si>
    <t>Trativod z drenážních trubek plastových flexibilních D do 160 mm včetně lože otevřený výkop (podélná drenáž)</t>
  </si>
  <si>
    <t>-1429904246</t>
  </si>
  <si>
    <t>900*2</t>
  </si>
  <si>
    <t>52</t>
  </si>
  <si>
    <t>211561111</t>
  </si>
  <si>
    <t>Výplň odvodňovacích žeber nebo trativodů kamenivem hrubým drceným frakce 4 až 16 mm (HDK fr.8/16; podélná drenáž)</t>
  </si>
  <si>
    <t>910269448</t>
  </si>
  <si>
    <t>((0,4*0,44)-(3,14*0,0064))*900*2</t>
  </si>
  <si>
    <t>53</t>
  </si>
  <si>
    <t>211971110</t>
  </si>
  <si>
    <t>Zřízení opláštění žeber nebo trativodů geotextilií v rýze nebo zářezu sklonu do 1:2 (podélná drenáž)</t>
  </si>
  <si>
    <t>-1756428502</t>
  </si>
  <si>
    <t>54</t>
  </si>
  <si>
    <t>69311068</t>
  </si>
  <si>
    <t>geotextilie netkaná PP 300g/m2 (podélná drenáž)</t>
  </si>
  <si>
    <t>-38381105</t>
  </si>
  <si>
    <t>1,95*900*2,5</t>
  </si>
  <si>
    <t>Svislé a kompletní konstrukce</t>
  </si>
  <si>
    <t>55</t>
  </si>
  <si>
    <t>339921132</t>
  </si>
  <si>
    <t>Osazování betonových palisád do betonového základu v řadě výšky prvku přes 0,5 do 1 m</t>
  </si>
  <si>
    <t>1348623658</t>
  </si>
  <si>
    <t xml:space="preserve">Poznámka k souboru cen:_x000D_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</si>
  <si>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56</t>
  </si>
  <si>
    <t>59228414</t>
  </si>
  <si>
    <t>palisáda betonová tyčová půlkulatá přírodní 175x200x1000mm</t>
  </si>
  <si>
    <t>kus</t>
  </si>
  <si>
    <t>1614715642</t>
  </si>
  <si>
    <t>SANACE</t>
  </si>
  <si>
    <t>SANACE PODLOŽÍ V AKTIVNÍ ZÓNĚ V TLOUŠŤCE 500 MM (75% plochy pláně)</t>
  </si>
  <si>
    <t>57</t>
  </si>
  <si>
    <t>122301101-1</t>
  </si>
  <si>
    <t>Odkopávky a prokopávky nezapažené v hornině tř. 4 objem do 100 m3 (SANACE podloží v AZ tl. 500 mm, 75% plochy vozovky - ODHAD)</t>
  </si>
  <si>
    <t>397279535</t>
  </si>
  <si>
    <t>(11982*1,1)*0,75 "75% plochy pláně vozovky i pod obrubami" *0,5 "tloušťka 500 mm"</t>
  </si>
  <si>
    <t>58</t>
  </si>
  <si>
    <t>122301109-1</t>
  </si>
  <si>
    <t>Příplatek za lepivost u odkopávek nezapažených v hornině tř. 4 (sanace podloží v AZ)</t>
  </si>
  <si>
    <t>-1776214877</t>
  </si>
  <si>
    <t>4942,575</t>
  </si>
  <si>
    <t>59</t>
  </si>
  <si>
    <t>997221551-1</t>
  </si>
  <si>
    <t>-147971072</t>
  </si>
  <si>
    <t>4942,575*1,8</t>
  </si>
  <si>
    <t>60</t>
  </si>
  <si>
    <t>1307317930</t>
  </si>
  <si>
    <t>(4942,575*1,8)*9</t>
  </si>
  <si>
    <t>61</t>
  </si>
  <si>
    <t>1020605944</t>
  </si>
  <si>
    <t>62</t>
  </si>
  <si>
    <t>162701105 - 2</t>
  </si>
  <si>
    <t>Vodorovné přemístění do 10000 m výkopku/sypaniny z horniny tř. 1 až 4 (sanace podloží v AZ; odvoz suti z mezideponie na skládku)</t>
  </si>
  <si>
    <t>835377702</t>
  </si>
  <si>
    <t>63</t>
  </si>
  <si>
    <t>162701109 - 2</t>
  </si>
  <si>
    <t>Příplatek k vodorovnému přemístění výkopku/sypaniny z horniny tř. 1 až 4 ZKD 1000 m přes 10000 m (sanace podloží v AZ; odvoz suti z mezideponie na skládku)</t>
  </si>
  <si>
    <t>-1852283774</t>
  </si>
  <si>
    <t>4942,575*15</t>
  </si>
  <si>
    <t>64</t>
  </si>
  <si>
    <t>Poplatek za uložení na skládce (skládkovné) zeminy a kameniva kód odpadu 170 504 (sanace podloží v AZ; cena ověřena a přizpůsobena dle  poptávky na území Hlavního města Praha a blízkého okolí)</t>
  </si>
  <si>
    <t>-1928471045</t>
  </si>
  <si>
    <t>65</t>
  </si>
  <si>
    <t>181102302 - 2</t>
  </si>
  <si>
    <t>Úprava pláně v zářezech se zhutněním (sanace podloží v AZ)</t>
  </si>
  <si>
    <t>1055554308</t>
  </si>
  <si>
    <t>(11982*1,1)*0,75 "75% plochy pláně vozovky i pod obrubami"</t>
  </si>
  <si>
    <t>66</t>
  </si>
  <si>
    <t>Podklad ze štěrkodrtě ŠD fr. 0/63 tl 250 mm (sanace podloží v AZ)</t>
  </si>
  <si>
    <t>1110735505</t>
  </si>
  <si>
    <t>(11982*1,1)*0,75</t>
  </si>
  <si>
    <t>67</t>
  </si>
  <si>
    <t>1623150088</t>
  </si>
  <si>
    <t>68</t>
  </si>
  <si>
    <t>919726203-1</t>
  </si>
  <si>
    <t>Geotextilie pro vyztužení, separaci a filtraci tkaná z PP podélná pevnost v tahu do 80 kN/m (sanace podloží v AZ)</t>
  </si>
  <si>
    <t>1426000462</t>
  </si>
  <si>
    <t xml:space="preserve">Poznámka k souboru cen:_x000D_
1. V cenách jsou započteny i náklady na položení a dodání geotextilie včetně přesahů. </t>
  </si>
  <si>
    <t>((11982*1,1)*0,75)*2,25 "2x plocha + přesahy a obalení"</t>
  </si>
  <si>
    <t>69</t>
  </si>
  <si>
    <t>R10.1</t>
  </si>
  <si>
    <t>Statická zatěžovací zkouška včetně protokolu (kontrola únosnosti pláně Edef,2; sanace podloží v AZ)</t>
  </si>
  <si>
    <t>-1894837793</t>
  </si>
  <si>
    <t>571902111-1</t>
  </si>
  <si>
    <t>Posyp krytu kamenivem drceným nebo těženým do 10 kg/m2 - srovnatelně vápenné mléko (proti lepivosti infiltračního postřiku)</t>
  </si>
  <si>
    <t>1382370864</t>
  </si>
  <si>
    <t>11982</t>
  </si>
  <si>
    <t>71</t>
  </si>
  <si>
    <t>577134141</t>
  </si>
  <si>
    <t>Asfaltový beton vrstva obrusná ACO 11S PmB 45/80-65 (ABS) tř. I tl 40 mm š přes 3 m z modifikovaného asfaltu (nová konstrukce vozovky v trase)</t>
  </si>
  <si>
    <t>57403316</t>
  </si>
  <si>
    <t xml:space="preserve">Poznámka k souboru cen:_x000D_
1. ČSN EN 13108-1 připouští pro ACO 11 pouze tl. 35 až 50 mm. </t>
  </si>
  <si>
    <t>11248 "plocha nového obrusu v trase"</t>
  </si>
  <si>
    <t>734 "plocha nového obrusu BUS zastávek"</t>
  </si>
  <si>
    <t>72</t>
  </si>
  <si>
    <t>573231108</t>
  </si>
  <si>
    <t>Postřik živičný spojovací ze silniční emulze v množství 0,50 kg/m2  (nová konstrukce vozovky)</t>
  </si>
  <si>
    <t>1151920062</t>
  </si>
  <si>
    <t>11982*2</t>
  </si>
  <si>
    <t>73</t>
  </si>
  <si>
    <t>577155142</t>
  </si>
  <si>
    <t>Asfaltový beton vrstva ložní ACL 16S PmB 25/55-60 (ABH) tl 60 mm š přes 3 m z modifikovaného asfaltu (nová konstrukce vozovky v trase)</t>
  </si>
  <si>
    <t>178763567</t>
  </si>
  <si>
    <t xml:space="preserve">Poznámka k souboru cen:_x000D_
1. ČSN EN 13108-1 připouští pro ACL 16 pouze tl. 50 až 70 mm. </t>
  </si>
  <si>
    <t>11248 "plocha nové ložné vrstvy v trase"</t>
  </si>
  <si>
    <t>74</t>
  </si>
  <si>
    <t>565146121</t>
  </si>
  <si>
    <t>Asfaltový beton vrstva podkladní ACP 22S 50/70 (obalované kamenivo OKH) tl 60 mm š přes 3 m (nová konstrukce vozovky v trase)</t>
  </si>
  <si>
    <t>-2056814417</t>
  </si>
  <si>
    <t xml:space="preserve">Poznámka k souboru cen:_x000D_
1. ČSN EN 13108-1 připouští pro ACP 22 pouze tl. 60 až 100 mm. </t>
  </si>
  <si>
    <t>11248 "plocha nové podkladní vrstvy v trase"</t>
  </si>
  <si>
    <t>75</t>
  </si>
  <si>
    <t>577155142-1</t>
  </si>
  <si>
    <t>Asfaltový beton vrstva ložní ACL 16S PmB 25/55-60 Forta FI (ABH) tl 60 mm š přes 3 m z modifikovaného asfaltu (nová konstrukce vozovky BUS zastávky)</t>
  </si>
  <si>
    <t>2122295274</t>
  </si>
  <si>
    <t>734 "plocha nové ložné vrstvy BUS zastávek"</t>
  </si>
  <si>
    <t>76</t>
  </si>
  <si>
    <t>565146121-1</t>
  </si>
  <si>
    <t>Asfaltový beton vrstva podkladní ACP 22S PmB 10/40-65 (obalované kamenivo OKH) tl 60 mm š přes 3 m (nová konstrukce vozovky BUS zastávky)</t>
  </si>
  <si>
    <t>1692965754</t>
  </si>
  <si>
    <t>734 "plocha nové podkladní vrstvy BUS zastávek"</t>
  </si>
  <si>
    <t>77</t>
  </si>
  <si>
    <t>573191111</t>
  </si>
  <si>
    <t>Postřik infiltrační kationaktivní emulzí v množství 1 kg/m2 (nová konstrukce vozovky)</t>
  </si>
  <si>
    <t>86685522</t>
  </si>
  <si>
    <t xml:space="preserve">Poznámka k souboru cen:_x000D_
1. V ceně nejsou započteny náklady na popř. projektem předepsané očištění vozovky, které se oceňuje cenou 938 90-8411 Očištění povrchu saponátovým roztokem části C 01 tohoto katalogu. </t>
  </si>
  <si>
    <t>78</t>
  </si>
  <si>
    <t>567122114</t>
  </si>
  <si>
    <t>Podklad ze směsi stmelené cementem SC C 8/10 (KSC I) tl 150 mm (nová konstrukce vozovky)</t>
  </si>
  <si>
    <t>-1991893772</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</si>
  <si>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</si>
  <si>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79</t>
  </si>
  <si>
    <t>564861113</t>
  </si>
  <si>
    <t>Podklad ze štěrkodrtě ŠD tl 220 mm (nová konstrukce vozovky v trase)</t>
  </si>
  <si>
    <t>-581378714</t>
  </si>
  <si>
    <t>11248</t>
  </si>
  <si>
    <t>564871111-2</t>
  </si>
  <si>
    <t>Podklad ze štěrkodrtě ŠD tl 250 mm (nová konstrukce vozovky BUS zastávek)</t>
  </si>
  <si>
    <t>-375051454</t>
  </si>
  <si>
    <t>734</t>
  </si>
  <si>
    <t>81</t>
  </si>
  <si>
    <t>564231111</t>
  </si>
  <si>
    <t>Podklad nebo podsyp ze štěrkopísku ŠP tl 100 mm (pro nové příkopové tvárnice)</t>
  </si>
  <si>
    <t>1763390374</t>
  </si>
  <si>
    <t>450*1</t>
  </si>
  <si>
    <t>82</t>
  </si>
  <si>
    <t>564831111</t>
  </si>
  <si>
    <t>Podklad ze štěrkodrtě ŠD tl 100 mm (nová konstrukce vjezdů)</t>
  </si>
  <si>
    <t>1359547994</t>
  </si>
  <si>
    <t>480</t>
  </si>
  <si>
    <t>83</t>
  </si>
  <si>
    <t>567122111</t>
  </si>
  <si>
    <t>Podklad ze směsi stmelené cementem SC C 8/10 (KSC I) tl 120 mm (nová konstrukce vjezdů)</t>
  </si>
  <si>
    <t>-753487323</t>
  </si>
  <si>
    <t>84</t>
  </si>
  <si>
    <t>596211210</t>
  </si>
  <si>
    <t>Kladení zámkové dlažby komunikací pro pěší tl 80 mm skupiny A pl do 50 m2 po vjezdech</t>
  </si>
  <si>
    <t>-1218322850</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</si>
  <si>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</si>
  <si>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490</t>
  </si>
  <si>
    <t>85</t>
  </si>
  <si>
    <t>59245005</t>
  </si>
  <si>
    <t>dlažba tvar obdélník betonová 200x100x80mm barevná</t>
  </si>
  <si>
    <t>-1717150490</t>
  </si>
  <si>
    <t>430*1,05 "včetně ztratného 5%"</t>
  </si>
  <si>
    <t>86</t>
  </si>
  <si>
    <t>59245226</t>
  </si>
  <si>
    <t>dlažba tvar obdélník betonová pro nevidomé 200x100x80mm barevná</t>
  </si>
  <si>
    <t>2144934391</t>
  </si>
  <si>
    <t>60*1,05 "včetně ztratného 5%"</t>
  </si>
  <si>
    <t>87</t>
  </si>
  <si>
    <t>564851111</t>
  </si>
  <si>
    <t>Podklad ze štěrkodrtě ŠD tl 150 mm (nová konstrukce chodníků)</t>
  </si>
  <si>
    <t>1579654411</t>
  </si>
  <si>
    <t>88</t>
  </si>
  <si>
    <t>596211111</t>
  </si>
  <si>
    <t>Kladení zámkové dlažby komunikací pro pěší tl 60 mm skupiny A pl do 100 m2 po úsecích (nová konstrukce chodníků)</t>
  </si>
  <si>
    <t>254385487</t>
  </si>
  <si>
    <t>4087+30</t>
  </si>
  <si>
    <t>89</t>
  </si>
  <si>
    <t>59245018</t>
  </si>
  <si>
    <t>dlažba tvar obdélník betonová 200x100x60mm přírodní</t>
  </si>
  <si>
    <t>-1238187530</t>
  </si>
  <si>
    <t>(4087-120)*1,05 "včetně ztratného 5%"</t>
  </si>
  <si>
    <t>59245006</t>
  </si>
  <si>
    <t>dlažba tvar obdélník betonová pro nevidomé 200x100x60mm barevná</t>
  </si>
  <si>
    <t>-1684731087</t>
  </si>
  <si>
    <t>120*1,05 "včetně ztratného 5%"</t>
  </si>
  <si>
    <t>91</t>
  </si>
  <si>
    <t>59212317</t>
  </si>
  <si>
    <t>dlaždice betonová pro nástupiště s varovným pásem sloučeným s vodící linií červená 495x400x60mm (umělá vodící linie)</t>
  </si>
  <si>
    <t>-73258579</t>
  </si>
  <si>
    <t>30 "m2 - umělá vodící linie; drážkovaná betonová dlažba pro nevidomé a slabozraké, viz příloha TZ"</t>
  </si>
  <si>
    <t>30/0,2</t>
  </si>
  <si>
    <t>92</t>
  </si>
  <si>
    <t>599141111</t>
  </si>
  <si>
    <t>Vyplnění spár mezi silničními dílci živičnou zálivkou včetně nalití u obrub</t>
  </si>
  <si>
    <t>1994209708</t>
  </si>
  <si>
    <t xml:space="preserve">Poznámka k souboru cen:_x000D_
1. Ceny lze použít i pro vyplnění spár podkladu z betonu prostého, který se oceňuje cenami souboru cen 567 1 . - . . Podklad z prostého betonu. 2. V ceně 14-1111 jsou započteny i náklady na vyčištění spár. </t>
  </si>
  <si>
    <t>1100 "pracovní spáry"</t>
  </si>
  <si>
    <t>2*900 "nalití u obrub"</t>
  </si>
  <si>
    <t>Trubní vedení a odvodnění komunikace</t>
  </si>
  <si>
    <t>93</t>
  </si>
  <si>
    <t>898161201-1</t>
  </si>
  <si>
    <t>Sanace kanalizačního potrubí vložkování rukávcem DN 200 včetně ostatních souvisejících prací (oprava stávající poškozené přípojky UV, viz kamerový průzkum z 21.3.2018; bude upřesněno kamerovým průzkumem před realizací stavby - bude aktualizováno)</t>
  </si>
  <si>
    <t>929045993</t>
  </si>
  <si>
    <t xml:space="preserve">Poznámka k souboru cen:_x000D_
1. V cenách jsou započteny náklady na zavedení vložky inverzním způsobem tlakovou vodou, dodání vody a vložky z netkané textílie. 2. V cenách nejsou započteny náklady na: a) mechanické čištění potrubí, tyto náklady se oceňují individuálně, b) zemní práce na odkrytí sanovaného potrubí, zřízení montážních výkopů a jejich zasypání, tyto se oceňují příslušnými cenami katalogu 800-1 Zemní práce, c) propojení potrubí a osazení armatur, tyto se oceňují příslušnými cenami části A02 tohoto katalogu, d) monitoring stávajícího a sanovaného potrubí, tyto se oceňují cenami souboru cen 359 90-12.. Monitoring stok části A03 tohoto katalogu, e) použití pomocného lešení, toto se oceňuje cenami souboru cen 949 10-11.. Lešení pomocné pracovní pro objekty pozemních staveb katalogu 800-3 Lešení, f) odfrézování přípojek po sanaci, tyto náklady se oceňují individuálně. </t>
  </si>
  <si>
    <t>Seznam stávajících UV (černý popis) pro způsob opravy přípojky sanační vložkou rukávcem:</t>
  </si>
  <si>
    <t>"UV1" 10</t>
  </si>
  <si>
    <t>"UV2" 4,5</t>
  </si>
  <si>
    <t>"UV5" 9,5</t>
  </si>
  <si>
    <t>"UV7" 4,5</t>
  </si>
  <si>
    <t>"UV13" 6</t>
  </si>
  <si>
    <t>"UV15" 4,5</t>
  </si>
  <si>
    <t>"UV18" 4</t>
  </si>
  <si>
    <t>"UV21" 5</t>
  </si>
  <si>
    <t>"UV22" 5</t>
  </si>
  <si>
    <t>"UV23" 4,5</t>
  </si>
  <si>
    <t>"UV25" 4,5</t>
  </si>
  <si>
    <t>"UV27" 6,5</t>
  </si>
  <si>
    <t>"UV28" 6,5</t>
  </si>
  <si>
    <t>DLE VÝSLEDKŮ Z KAMEROVÉHO PRŮZKUMU, KTERÝ JE K DISPOZICI U INVESTORA AKCE.</t>
  </si>
  <si>
    <t>94</t>
  </si>
  <si>
    <t>R50c</t>
  </si>
  <si>
    <t>Montáž tělesa nové uliční vpusti včetně nové krátké přípojky a napojení na stávající opravenou přípojku a dodání kompletu - těleso, rám s mříží, bahenní koš v 600mm, obsypu, hutnění, zemních prací, odvozu a skládkovného (zdvojené vpusti, sdružený odtok)</t>
  </si>
  <si>
    <t>1271171706</t>
  </si>
  <si>
    <t>Seznam nových zdvojených UV (červený popis) - sdružený odtok:</t>
  </si>
  <si>
    <t>"UV1" 1</t>
  </si>
  <si>
    <t>"UV2" 1</t>
  </si>
  <si>
    <t>"UV4" 1</t>
  </si>
  <si>
    <t>"UV5" 1</t>
  </si>
  <si>
    <t>"UV6" 1</t>
  </si>
  <si>
    <t>"UV7" 1</t>
  </si>
  <si>
    <t>"UV9" 1</t>
  </si>
  <si>
    <t>"UV10" 1</t>
  </si>
  <si>
    <t>"UV11" 1</t>
  </si>
  <si>
    <t>Zaústění do kanalizačního řadu s využitím stávající opravené přípojky UV</t>
  </si>
  <si>
    <t>95</t>
  </si>
  <si>
    <t>R1.1</t>
  </si>
  <si>
    <t>Zřízení kompletu nové zdvojené uliční vpusti hornickým způsobem včetně přípojky, výkopu, pažení, montáže, zásypu, vysazení vložky, dodání kompletu UV, dodání ost. materiálu, dopravy a skládkovného (napojení na řad v hloubce cca 6 m)</t>
  </si>
  <si>
    <t>-43624646</t>
  </si>
  <si>
    <t>"UV3 - červený popis; zdvojené těleso a sdružený odtok" 1</t>
  </si>
  <si>
    <t>96</t>
  </si>
  <si>
    <t>R1.2.1</t>
  </si>
  <si>
    <t>Zřízení kompletu nové revizní šachty DN600, poklop litina D400/B125 včetně výkopu, pažení, montáže, zásypu, vysazení vložky a napojení na stáv. přípojku, dodání kompletu RŠ, dodání ost. materiálu, odvozu, přesunu hmot a skládkovného (RŠ1, RŠ2)</t>
  </si>
  <si>
    <t>1261319842</t>
  </si>
  <si>
    <t>"RŠ1" 1</t>
  </si>
  <si>
    <t>"RŠ2" 1</t>
  </si>
  <si>
    <t>Zaústění do kanalizačního řadu s využitím stávající opravené přípojky rušené UV</t>
  </si>
  <si>
    <t>97</t>
  </si>
  <si>
    <t>274313811-1</t>
  </si>
  <si>
    <t>Základové pásy z betonu tř. C 25/30-XF4 včetně bednění a dodání ostatního materiálu (betonový práh)</t>
  </si>
  <si>
    <t>1178125743</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</si>
  <si>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</si>
  <si>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(0,25*0,6*3)*2</t>
  </si>
  <si>
    <t>odečteno ručně ze situace stavby a řezů v dwg</t>
  </si>
  <si>
    <t>98</t>
  </si>
  <si>
    <t>58932941-1</t>
  </si>
  <si>
    <t>beton C 25/30 XF4 kamenivo frakce 0/16</t>
  </si>
  <si>
    <t>749747170</t>
  </si>
  <si>
    <t>99</t>
  </si>
  <si>
    <t>462511111</t>
  </si>
  <si>
    <t>Zához prostoru z lomového kamene (lapač splavenin)</t>
  </si>
  <si>
    <t>-1072230663</t>
  </si>
  <si>
    <t xml:space="preserve">Poznámka k souboru cen:_x000D_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</si>
  <si>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100</t>
  </si>
  <si>
    <t>465513156</t>
  </si>
  <si>
    <t>Dlažba svahu u opěr z upraveného lomového žulového kamene do tl 200 mm do lože C 25/30 pl do 10 m2 (včetně vyspárování cementovou maltou M25-XF3)</t>
  </si>
  <si>
    <t>1423184265</t>
  </si>
  <si>
    <t xml:space="preserve">Poznámka k souboru cen:_x000D_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</si>
  <si>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5*2</t>
  </si>
  <si>
    <t>564231111-1</t>
  </si>
  <si>
    <t>Podklad nebo podsyp ze štěrkopísku ŠP tl 100 mm</t>
  </si>
  <si>
    <t>-1462383644</t>
  </si>
  <si>
    <t>R1.2</t>
  </si>
  <si>
    <t>Komplet jednostranného lapače splavenin z betonu C30/37-XF4, přípojka z KT DN200 hornicky, plastová mříž, kalový prostor 500 mm, kamenný zához včetně zemních a montážních prací, ost. materiálu, dopravy a skládky (napojení na řad v hl. 5,5 m, viz C.1 TZ)</t>
  </si>
  <si>
    <t>-1909375624</t>
  </si>
  <si>
    <t>103</t>
  </si>
  <si>
    <t>R1-UV</t>
  </si>
  <si>
    <t>Demontáž uliční vpusti - rozebrání mříže a rámu, odvozu a likvidace na skládce (UV ve špatném technickém stavu - bude upřesněno před realizací kamerovým průzkumem) - ODHAD</t>
  </si>
  <si>
    <t>-1046174976</t>
  </si>
  <si>
    <t>104</t>
  </si>
  <si>
    <t>R26b</t>
  </si>
  <si>
    <t>Vyčištění tělesa, proplach přípojky stávající UV/HV tlakovou vodou a výměna koše na splaveniny</t>
  </si>
  <si>
    <t>-1133927406</t>
  </si>
  <si>
    <t>105</t>
  </si>
  <si>
    <t>899231111</t>
  </si>
  <si>
    <t>Výšková úprava uličního vstupu nebo vpusti do 200 mm zvýšením mříže</t>
  </si>
  <si>
    <t>-660952916</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</si>
  <si>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</si>
  <si>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106</t>
  </si>
  <si>
    <t>55242320</t>
  </si>
  <si>
    <t>mříž vtoková litinová plochá 500x500mm</t>
  </si>
  <si>
    <t>309663030</t>
  </si>
  <si>
    <t>107</t>
  </si>
  <si>
    <t>899331111</t>
  </si>
  <si>
    <t>Výšková úprava uličního vstupu nebo vpusti do 200 mm zvýšením poklopu</t>
  </si>
  <si>
    <t>218651681</t>
  </si>
  <si>
    <t>108</t>
  </si>
  <si>
    <t>28661935</t>
  </si>
  <si>
    <t>poklop šachtový litinový dno DN 600 pro třídu zatížení D400</t>
  </si>
  <si>
    <t>-133123002</t>
  </si>
  <si>
    <t>109</t>
  </si>
  <si>
    <t>899431111</t>
  </si>
  <si>
    <t>Výšková úprava uličního vstupu nebo vpusti do 200 mm zvýšením krycího hrnce, šoupěte nebo hydrantu</t>
  </si>
  <si>
    <t>482446860</t>
  </si>
  <si>
    <t>42291352</t>
  </si>
  <si>
    <t>poklop litinový šoupátkový pro zemní soupravy osazení do terénu a do vozovky</t>
  </si>
  <si>
    <t>-1167042123</t>
  </si>
  <si>
    <t>111</t>
  </si>
  <si>
    <t>42291452</t>
  </si>
  <si>
    <t>poklop litinový hydrantový DN 80</t>
  </si>
  <si>
    <t>665816758</t>
  </si>
  <si>
    <t>Ostatní konstrukce a práce, bourání</t>
  </si>
  <si>
    <t>112</t>
  </si>
  <si>
    <t>916231213</t>
  </si>
  <si>
    <t>Osazení chodníkového obrubníku betonového stojatého s boční opěrou do lože z betonu C16/20nXF1</t>
  </si>
  <si>
    <t>-1136671978</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</si>
  <si>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</si>
  <si>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113</t>
  </si>
  <si>
    <t>59217016</t>
  </si>
  <si>
    <t>obrubník betonový chodníkový 1000x80x250mm</t>
  </si>
  <si>
    <t>426247769</t>
  </si>
  <si>
    <t>114</t>
  </si>
  <si>
    <t>916241113</t>
  </si>
  <si>
    <t>Osazení obrubníku kamenného ležatého s boční opěrou do lože z betonu C16/20nXF1 (OP3)</t>
  </si>
  <si>
    <t>251936102</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</si>
  <si>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</si>
  <si>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115</t>
  </si>
  <si>
    <t>58380004-1</t>
  </si>
  <si>
    <t>obrubník kamenný žulový přímý 250x200mm (OP3)</t>
  </si>
  <si>
    <t>1874809781</t>
  </si>
  <si>
    <t>116</t>
  </si>
  <si>
    <t>58380414-1</t>
  </si>
  <si>
    <t>obrubník kamenný žulový obloukový R1m 250x200mm (OP3)</t>
  </si>
  <si>
    <t>1562757413</t>
  </si>
  <si>
    <t>117</t>
  </si>
  <si>
    <t>58380414-2</t>
  </si>
  <si>
    <t>280285100</t>
  </si>
  <si>
    <t>118</t>
  </si>
  <si>
    <t>58380414-3</t>
  </si>
  <si>
    <t>91059004</t>
  </si>
  <si>
    <t>119</t>
  </si>
  <si>
    <t>58380414-4</t>
  </si>
  <si>
    <t>-509704145</t>
  </si>
  <si>
    <t>58380414-5</t>
  </si>
  <si>
    <t>1630405890</t>
  </si>
  <si>
    <t>121</t>
  </si>
  <si>
    <t>58380414-6</t>
  </si>
  <si>
    <t>1815983213</t>
  </si>
  <si>
    <t>122</t>
  </si>
  <si>
    <t>58380414-7</t>
  </si>
  <si>
    <t>-723175998</t>
  </si>
  <si>
    <t>123</t>
  </si>
  <si>
    <t>58380414-8</t>
  </si>
  <si>
    <t>-947661406</t>
  </si>
  <si>
    <t>124</t>
  </si>
  <si>
    <t>58380414-9</t>
  </si>
  <si>
    <t>964496709</t>
  </si>
  <si>
    <t>58380414-10</t>
  </si>
  <si>
    <t>-773510990</t>
  </si>
  <si>
    <t>126</t>
  </si>
  <si>
    <t>58380414-11</t>
  </si>
  <si>
    <t>674405656</t>
  </si>
  <si>
    <t>127</t>
  </si>
  <si>
    <t>58380414-12</t>
  </si>
  <si>
    <t>-1553784803</t>
  </si>
  <si>
    <t>128</t>
  </si>
  <si>
    <t>58380434</t>
  </si>
  <si>
    <t>obrubník kamenný žulový obloukový R5m 250x200mm (OP3)</t>
  </si>
  <si>
    <t>-1325216354</t>
  </si>
  <si>
    <t>129</t>
  </si>
  <si>
    <t>58380454</t>
  </si>
  <si>
    <t>obrubník kamenný žulový obloukový R20m 250x200mm (OP3)</t>
  </si>
  <si>
    <t>633447816</t>
  </si>
  <si>
    <t>130</t>
  </si>
  <si>
    <t>916241213</t>
  </si>
  <si>
    <t>Osazení obrubníku kamenného stojatého s boční opěrou do lože z betonu C16/20nXF1 (OP6)</t>
  </si>
  <si>
    <t>-1233434090</t>
  </si>
  <si>
    <t>131</t>
  </si>
  <si>
    <t>R80007</t>
  </si>
  <si>
    <t>obrubník kamenný žulový přímý 150x250mm (OP6)</t>
  </si>
  <si>
    <t>1939017503</t>
  </si>
  <si>
    <t>132</t>
  </si>
  <si>
    <t>R80416-1</t>
  </si>
  <si>
    <t>obrubník kamenný žulový obloukový R0,25 150x250mm (OP6)</t>
  </si>
  <si>
    <t>1110334128</t>
  </si>
  <si>
    <t>133</t>
  </si>
  <si>
    <t>R80416-2</t>
  </si>
  <si>
    <t>obrubník kamenný žulový obloukový R0,5 150x250mm (OP6)</t>
  </si>
  <si>
    <t>1352489899</t>
  </si>
  <si>
    <t>134</t>
  </si>
  <si>
    <t>R80416-3</t>
  </si>
  <si>
    <t>obrubník kamenný žulový obloukový R2 150x250mm (OP6)</t>
  </si>
  <si>
    <t>-117798935</t>
  </si>
  <si>
    <t>R80416-4</t>
  </si>
  <si>
    <t>obrubník kamenný žulový obloukový R4 150x250mm (OP6)</t>
  </si>
  <si>
    <t>-1550322769</t>
  </si>
  <si>
    <t>136</t>
  </si>
  <si>
    <t>R80416-5</t>
  </si>
  <si>
    <t>obrubník kamenný žulový obloukový R5 150x250mm (OP6)</t>
  </si>
  <si>
    <t>-303334032</t>
  </si>
  <si>
    <t>137</t>
  </si>
  <si>
    <t>R80416-6</t>
  </si>
  <si>
    <t>-1164973097</t>
  </si>
  <si>
    <t>138</t>
  </si>
  <si>
    <t>R80416-7</t>
  </si>
  <si>
    <t>841973253</t>
  </si>
  <si>
    <t>139</t>
  </si>
  <si>
    <t>R80416-8</t>
  </si>
  <si>
    <t>obrubník kamenný žulový obloukový R6 150x250mm (OP6)</t>
  </si>
  <si>
    <t>1641027479</t>
  </si>
  <si>
    <t>140</t>
  </si>
  <si>
    <t>R80416-14</t>
  </si>
  <si>
    <t>-758633467</t>
  </si>
  <si>
    <t>141</t>
  </si>
  <si>
    <t>R80416-9</t>
  </si>
  <si>
    <t>obrubník kamenný žulový obloukový R7,25 150x250mm (OP6)</t>
  </si>
  <si>
    <t>-1842538240</t>
  </si>
  <si>
    <t>142</t>
  </si>
  <si>
    <t>R80416-10</t>
  </si>
  <si>
    <t>obrubník kamenný žulový obloukový R8 150x250mm (OP6)</t>
  </si>
  <si>
    <t>-886055030</t>
  </si>
  <si>
    <t>143</t>
  </si>
  <si>
    <t>R80416-11</t>
  </si>
  <si>
    <t>-1703083251</t>
  </si>
  <si>
    <t>144</t>
  </si>
  <si>
    <t>R80416-12</t>
  </si>
  <si>
    <t>2108205858</t>
  </si>
  <si>
    <t>145</t>
  </si>
  <si>
    <t>R80416-13</t>
  </si>
  <si>
    <t>obrubník kamenný žulový obloukový R40 150x250mm (OP6)</t>
  </si>
  <si>
    <t>-665817062</t>
  </si>
  <si>
    <t>146</t>
  </si>
  <si>
    <t>916241213-1</t>
  </si>
  <si>
    <t>Osazení obrubníku kamenného stojatého s boční opěrou do lože z betonu C16/20nXF1 (OP7)</t>
  </si>
  <si>
    <t>-1439219005</t>
  </si>
  <si>
    <t>147</t>
  </si>
  <si>
    <t>58380374</t>
  </si>
  <si>
    <t>obrubník kamenný žulový přímý 120x250mm</t>
  </si>
  <si>
    <t>2062237354</t>
  </si>
  <si>
    <t>148</t>
  </si>
  <si>
    <t>916991121</t>
  </si>
  <si>
    <t>Lože pod obrubníky, krajníky nebo obruby z dlažebních kostek z betonu prostého</t>
  </si>
  <si>
    <t>-1390324913</t>
  </si>
  <si>
    <t>149</t>
  </si>
  <si>
    <t>919111112</t>
  </si>
  <si>
    <t>Řezání dilatačních spár š 4 mm hl do 80 mm příčných nebo podélných v čerstvém CB krytu (ve vrstvě SC dle TP 170)</t>
  </si>
  <si>
    <t>1880904711</t>
  </si>
  <si>
    <t xml:space="preserve">Poznámka k souboru cen:_x000D_
1. V cenách jsou započteny i náklady na vyčištění spár po řezání. </t>
  </si>
  <si>
    <t>(900/5)*11</t>
  </si>
  <si>
    <t>919112213</t>
  </si>
  <si>
    <t>Řezání spár pro vytvoření komůrky š 10 mm hl 25 mm pro těsnící zálivku v živičném krytu</t>
  </si>
  <si>
    <t>-1142542473</t>
  </si>
  <si>
    <t>151</t>
  </si>
  <si>
    <t>919735111</t>
  </si>
  <si>
    <t>Řezání stávajícího živičného krytu hl do 50 mm</t>
  </si>
  <si>
    <t>693273513</t>
  </si>
  <si>
    <t xml:space="preserve">Poznámka k souboru cen:_x000D_
1. V cenách jsou započteny i náklady na spotřebu vody. </t>
  </si>
  <si>
    <t>1100 "pracovní spáry, odskoky vrstev"</t>
  </si>
  <si>
    <t>152</t>
  </si>
  <si>
    <t>919735112</t>
  </si>
  <si>
    <t>Řezání stávajícího živičného krytu hl do 100 mm</t>
  </si>
  <si>
    <t>1988898523</t>
  </si>
  <si>
    <t>153</t>
  </si>
  <si>
    <t>919735113</t>
  </si>
  <si>
    <t>Řezání stávajícího živičného krytu hl do 150 mm</t>
  </si>
  <si>
    <t>-1598823879</t>
  </si>
  <si>
    <t>154</t>
  </si>
  <si>
    <t>919735123</t>
  </si>
  <si>
    <t>Řezání stávajícího betonového krytu hl do 150 mm</t>
  </si>
  <si>
    <t>-2021917820</t>
  </si>
  <si>
    <t>155</t>
  </si>
  <si>
    <t>935112211</t>
  </si>
  <si>
    <t>Osazení příkopového žlabu do betonu tl 100 mm z betonových tvárnic š 800 mm</t>
  </si>
  <si>
    <t>-1275133566</t>
  </si>
  <si>
    <t xml:space="preserve">Poznámka k souboru cen:_x000D_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</si>
  <si>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156</t>
  </si>
  <si>
    <t>59227024</t>
  </si>
  <si>
    <t>žlabovka příkopová betonová 500x880x80mm - srovnatelně dle PD šířky 600 mm</t>
  </si>
  <si>
    <t>-649297675</t>
  </si>
  <si>
    <t>157</t>
  </si>
  <si>
    <t>938909311</t>
  </si>
  <si>
    <t>Čištění vozovek metením strojně podkladu nebo krytu betonového nebo živičného</t>
  </si>
  <si>
    <t>69318766</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</si>
  <si>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</si>
  <si>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11982*3</t>
  </si>
  <si>
    <t>158</t>
  </si>
  <si>
    <t>966008212</t>
  </si>
  <si>
    <t>Bourání odvodňovacího žlabu z betonových příkopových tvárnic š do 800 mm</t>
  </si>
  <si>
    <t>-1205750996</t>
  </si>
  <si>
    <t xml:space="preserve">Poznámka k souboru cen:_x000D_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</si>
  <si>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450</t>
  </si>
  <si>
    <t>159</t>
  </si>
  <si>
    <t>977211111</t>
  </si>
  <si>
    <t>Řezání stěnovou pilou ŽB kcí s výztuží průměru do 16 mm hl do 200 mm</t>
  </si>
  <si>
    <t>-1306555444</t>
  </si>
  <si>
    <t xml:space="preserve">Poznámka k souboru cen:_x000D_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</si>
  <si>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8*3,5*2</t>
  </si>
  <si>
    <t>160</t>
  </si>
  <si>
    <t>979024443</t>
  </si>
  <si>
    <t>Očištění vybouraných obrubníků a krajníků silničních</t>
  </si>
  <si>
    <t>1757413005</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</si>
  <si>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</si>
  <si>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270,9+116,1+1280+125+80+535</t>
  </si>
  <si>
    <t>161</t>
  </si>
  <si>
    <t>R30</t>
  </si>
  <si>
    <t>Demontáž a opětovná montáž zastávkového přístřešku a označníku komplet zastávka včetně odstranění původního základu, odvozu na skládku, skládkovného, zřízení nového základu, dodání a dopravy</t>
  </si>
  <si>
    <t>-231401575</t>
  </si>
  <si>
    <t>DZ</t>
  </si>
  <si>
    <t>Dopravní značení (množství odečteno ručně ze situace stavby a řezů v dwg)</t>
  </si>
  <si>
    <t>162</t>
  </si>
  <si>
    <t>915611111</t>
  </si>
  <si>
    <t>Předznačení vodorovného liniového značení</t>
  </si>
  <si>
    <t>560465491</t>
  </si>
  <si>
    <t xml:space="preserve">Poznámka k souboru cen:_x000D_
1. Množství měrných jednotek se určuje: a) pro cenu -1111 v m délky dělicí čáry nebo vodícího proužku (včetně mezer), b) pro cenu -1112 v m2 natírané nebo stříkané plochy. </t>
  </si>
  <si>
    <t>4425</t>
  </si>
  <si>
    <t>163</t>
  </si>
  <si>
    <t>915621111</t>
  </si>
  <si>
    <t>Předznačení vodorovného plošného značení</t>
  </si>
  <si>
    <t>1562092911</t>
  </si>
  <si>
    <t>610</t>
  </si>
  <si>
    <t>164</t>
  </si>
  <si>
    <t>915111112</t>
  </si>
  <si>
    <t>Vodorovné dopravní značení dělící čáry souvislé š 125 mm retroreflexní bílá barva</t>
  </si>
  <si>
    <t>-1900783611</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</si>
  <si>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</si>
  <si>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165</t>
  </si>
  <si>
    <t>915211112</t>
  </si>
  <si>
    <t>Vodorovné dopravní značení dělící čáry souvislé š 125 mm retroreflexní bílý plast</t>
  </si>
  <si>
    <t>-337750724</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</si>
  <si>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</si>
  <si>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166</t>
  </si>
  <si>
    <t>915111116</t>
  </si>
  <si>
    <t>Vodorovné dopravní značení dělící čáry souvislé š 125 mm retroreflexní žlutá barva</t>
  </si>
  <si>
    <t>340646951</t>
  </si>
  <si>
    <t>167</t>
  </si>
  <si>
    <t>915211116</t>
  </si>
  <si>
    <t>Vodorovné dopravní značení dělící čáry souvislé š 125 mm retroreflexní žlutý plast</t>
  </si>
  <si>
    <t>-794934403</t>
  </si>
  <si>
    <t>168</t>
  </si>
  <si>
    <t>915111122</t>
  </si>
  <si>
    <t>Vodorovné dopravní značení dělící čáry přerušované š 125 mm retroreflexní bílá barva</t>
  </si>
  <si>
    <t>-1645209945</t>
  </si>
  <si>
    <t>169</t>
  </si>
  <si>
    <t>915211122</t>
  </si>
  <si>
    <t>Vodorovné dopravní značení dělící čáry přerušované š 125 mm retroreflexní bílý plast</t>
  </si>
  <si>
    <t>619090087</t>
  </si>
  <si>
    <t>170</t>
  </si>
  <si>
    <t>915121112</t>
  </si>
  <si>
    <t>Vodorovné dopravní značení vodící čáry souvislé š 250 mm retroreflexní bílá barva</t>
  </si>
  <si>
    <t>283044880</t>
  </si>
  <si>
    <t>171</t>
  </si>
  <si>
    <t>915221112</t>
  </si>
  <si>
    <t>Vodorovné dopravní značení vodící čáry souvislé š 250 mm retroreflexní bílý plast</t>
  </si>
  <si>
    <t>-996129887</t>
  </si>
  <si>
    <t>172</t>
  </si>
  <si>
    <t>915121122</t>
  </si>
  <si>
    <t>Vodorovné dopravní značení vodící čáry přerušované š 250 mm retroreflexní bílá barva</t>
  </si>
  <si>
    <t>-2041032376</t>
  </si>
  <si>
    <t>173</t>
  </si>
  <si>
    <t>915221122</t>
  </si>
  <si>
    <t>Vodorovné dopravní značení vodící čáry přerušované š 250 mm retroreflexní bílý plast</t>
  </si>
  <si>
    <t>-590437189</t>
  </si>
  <si>
    <t>174</t>
  </si>
  <si>
    <t>915131112</t>
  </si>
  <si>
    <t>Vodorovné dopravní značení přechody pro chodce, šipky, symboly retroreflexní bílá barva</t>
  </si>
  <si>
    <t>1644996979</t>
  </si>
  <si>
    <t>175</t>
  </si>
  <si>
    <t>915231112</t>
  </si>
  <si>
    <t>Vodorovné dopravní značení přechody pro chodce, šipky, symboly retroreflexní bílý plast</t>
  </si>
  <si>
    <t>1858076239</t>
  </si>
  <si>
    <t>176</t>
  </si>
  <si>
    <t>915231116</t>
  </si>
  <si>
    <t>Vodorovné dopravní značení přechody pro chodce, šipky, symboly retroreflexní červená barva</t>
  </si>
  <si>
    <t>1768732398</t>
  </si>
  <si>
    <t>177</t>
  </si>
  <si>
    <t>915131116</t>
  </si>
  <si>
    <t>-600452284</t>
  </si>
  <si>
    <t>178</t>
  </si>
  <si>
    <t>966006132</t>
  </si>
  <si>
    <t>Odstranění značek dopravních nebo orientačních se sloupky s betonovými patkami</t>
  </si>
  <si>
    <t>-857515441</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</si>
  <si>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</si>
  <si>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179</t>
  </si>
  <si>
    <t>966006211</t>
  </si>
  <si>
    <t>Odstranění svislých dopravních značek ze sloupů, sloupků nebo konzol</t>
  </si>
  <si>
    <t>469823813</t>
  </si>
  <si>
    <t xml:space="preserve">Poznámka k souboru cen:_x000D_
1. Přemístění demontovaných značek na vzdálenost přes 20 m se oceňuje cenami souborů cen 997 22-1 Vodorovná doprava vybouraných hmot. </t>
  </si>
  <si>
    <t>180</t>
  </si>
  <si>
    <t>914111111</t>
  </si>
  <si>
    <t>Montáž svislé dopravní značky do velikosti 1 m2 objímkami na sloupek nebo konzolu</t>
  </si>
  <si>
    <t>-574804643</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</si>
  <si>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</si>
  <si>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181</t>
  </si>
  <si>
    <t>40445621</t>
  </si>
  <si>
    <t>informativní značky provozní IP1-IP3, IP4b-IP7, IP10a, b 500x500mm</t>
  </si>
  <si>
    <t>-1868702385</t>
  </si>
  <si>
    <t>182</t>
  </si>
  <si>
    <t>40445645</t>
  </si>
  <si>
    <t>informativní značky jiné IJ4 500mm</t>
  </si>
  <si>
    <t>-1607453772</t>
  </si>
  <si>
    <t>183</t>
  </si>
  <si>
    <t>40445619</t>
  </si>
  <si>
    <t>zákazové, příkazové dopravní značky B1-B34, C1-15 500mm</t>
  </si>
  <si>
    <t>654951621</t>
  </si>
  <si>
    <t>184</t>
  </si>
  <si>
    <t>40445609</t>
  </si>
  <si>
    <t>značky upravující přednost P1, P4 900mm</t>
  </si>
  <si>
    <t>460483851</t>
  </si>
  <si>
    <t>185</t>
  </si>
  <si>
    <t>40445650</t>
  </si>
  <si>
    <t>dodatkové tabulky E7, E12, E13 500x300mm</t>
  </si>
  <si>
    <t>-677406517</t>
  </si>
  <si>
    <t>186</t>
  </si>
  <si>
    <t>40445616</t>
  </si>
  <si>
    <t>značky upravující přednost P6 900mm retroreflexní</t>
  </si>
  <si>
    <t>-1734820609</t>
  </si>
  <si>
    <t>187</t>
  </si>
  <si>
    <t>40445601</t>
  </si>
  <si>
    <t>výstražné dopravní značky A1-A30, A33 900mm</t>
  </si>
  <si>
    <t>-1886546217</t>
  </si>
  <si>
    <t>188</t>
  </si>
  <si>
    <t>914211111</t>
  </si>
  <si>
    <t>Montáž svislé dopravní značky velkoplošné velikosti do 6 m2</t>
  </si>
  <si>
    <t>-505573660</t>
  </si>
  <si>
    <t xml:space="preserve">Poznámka k souboru cen:_x000D_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</si>
  <si>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189</t>
  </si>
  <si>
    <t>40445627</t>
  </si>
  <si>
    <t>informativní značky provozní IP14-IP29, IP31 1000x1500mm (včetně zmenšeného formátu)</t>
  </si>
  <si>
    <t>-1339664998</t>
  </si>
  <si>
    <t>190</t>
  </si>
  <si>
    <t>914511111</t>
  </si>
  <si>
    <t>Montáž sloupku dopravních značek délky do 3,5 m s betonovým základem</t>
  </si>
  <si>
    <t>-1032901263</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</si>
  <si>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</si>
  <si>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191</t>
  </si>
  <si>
    <t>40445235</t>
  </si>
  <si>
    <t>sloupek pro dopravní značku Al D 60mm v 3,5m</t>
  </si>
  <si>
    <t>-1154796240</t>
  </si>
  <si>
    <t>192</t>
  </si>
  <si>
    <t>40445240</t>
  </si>
  <si>
    <t>patka pro sloupek Al D 60mm</t>
  </si>
  <si>
    <t>-1685389137</t>
  </si>
  <si>
    <t>193</t>
  </si>
  <si>
    <t>912521111</t>
  </si>
  <si>
    <t>Montáž dopravního knoflíku zapuštěného do komunikace</t>
  </si>
  <si>
    <t>-813922969</t>
  </si>
  <si>
    <t xml:space="preserve">Poznámka k souboru cen:_x000D_
1. V ceně -51-1111 jsou započteny i náklady na lepidlo. </t>
  </si>
  <si>
    <t>194</t>
  </si>
  <si>
    <t>56288005</t>
  </si>
  <si>
    <t>knoflík trvalý zafrézovaný pro dopravní značení</t>
  </si>
  <si>
    <t>656379943</t>
  </si>
  <si>
    <t>195</t>
  </si>
  <si>
    <t>915321115</t>
  </si>
  <si>
    <t>Předformátované vodorovné dopravní značení vodící pás pro slabozraké</t>
  </si>
  <si>
    <t>-1514129903</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</si>
  <si>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</si>
  <si>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196</t>
  </si>
  <si>
    <t>915351112</t>
  </si>
  <si>
    <t>Předformátované vodorovné dopravní značení číslice nebo písmeno délky do 2,5 m</t>
  </si>
  <si>
    <t>-537413143</t>
  </si>
  <si>
    <t>197</t>
  </si>
  <si>
    <t>915311111</t>
  </si>
  <si>
    <t xml:space="preserve">Předformátované vodorovné dopravní značení dopravní značky do 1 m2 </t>
  </si>
  <si>
    <t>-362907782</t>
  </si>
  <si>
    <t>53 "piktogramy V20"</t>
  </si>
  <si>
    <t>56 "V14"</t>
  </si>
  <si>
    <t>198</t>
  </si>
  <si>
    <t>Přesun hmot pro pozemní komunikace s krytem z kamene, monolitickým betonovým nebo živičným (dovoz materiálu pro zabudování na mezideponii)</t>
  </si>
  <si>
    <t>-937526439</t>
  </si>
  <si>
    <t>2816,514 "automatický součet programu"</t>
  </si>
  <si>
    <t>199</t>
  </si>
  <si>
    <t>Příplatek k přesunu hmot pro pozemní komunikace s krytem z kamene, živičným, betonovým do 5000 m (dovoz materiálu pro zabudování na mezideponii)</t>
  </si>
  <si>
    <t>1395458123</t>
  </si>
  <si>
    <t>2816,514 "automatický součet"</t>
  </si>
  <si>
    <t>200</t>
  </si>
  <si>
    <t>Příplatek k přesunu hmot pro pozemní komunikace s krytem z kamene, živičným, betonovým ZKD 5000 m (dovoz materiálu pro zabudování na mezideponii)</t>
  </si>
  <si>
    <t>773461200</t>
  </si>
  <si>
    <t>2816,514*4</t>
  </si>
  <si>
    <t>201</t>
  </si>
  <si>
    <t>1546594000</t>
  </si>
  <si>
    <t>2816,514</t>
  </si>
  <si>
    <t>202</t>
  </si>
  <si>
    <t>98225111-1</t>
  </si>
  <si>
    <t>Přesun hmot pro pozemní komunikace s krytem z kamene, monolitickým betonovým nebo živičným (dovoz materiálu pro zabudování z mezideponie na stavbu)</t>
  </si>
  <si>
    <t>199001752</t>
  </si>
  <si>
    <t>203</t>
  </si>
  <si>
    <t>Příplatek k přesunu hmot pro pozemní komunikace s krytem z kamene, živičným, betonovým do 5000 m (dovoz materiálu pro zabudování z mezideponie na stavbu)</t>
  </si>
  <si>
    <t>57291078</t>
  </si>
  <si>
    <t>204</t>
  </si>
  <si>
    <t>Příplatek k přesunu hmot pro pozemní komunikace s krytem z kamene, živičným, betonovým ZKD 5000 m (dovoz materiálu pro zabudování z mezideponie na stavbu)</t>
  </si>
  <si>
    <t>19294064</t>
  </si>
  <si>
    <t>997</t>
  </si>
  <si>
    <t>Přesun sutě</t>
  </si>
  <si>
    <t>205</t>
  </si>
  <si>
    <t>191118178</t>
  </si>
  <si>
    <t>23518,1 "automatický součet programu - změnšeno o deponii a o odvoz do skladu TSK"</t>
  </si>
  <si>
    <t>206</t>
  </si>
  <si>
    <t>1313243532</t>
  </si>
  <si>
    <t>23518,1*9</t>
  </si>
  <si>
    <t>207</t>
  </si>
  <si>
    <t>1572968822</t>
  </si>
  <si>
    <t>23518,1</t>
  </si>
  <si>
    <t>208</t>
  </si>
  <si>
    <t>997211511</t>
  </si>
  <si>
    <t>Vodorovná doprava suti po suchu na vzdálenost do 1 km (odvoz suti z mezideponie na skládku)</t>
  </si>
  <si>
    <t>165347020</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</si>
  <si>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</si>
  <si>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209</t>
  </si>
  <si>
    <t>997211519</t>
  </si>
  <si>
    <t>Příplatek ZKD 1 km u vodorovné dopravy suti (odvoz suti z mezideponie na skládku)</t>
  </si>
  <si>
    <t>-1626306835</t>
  </si>
  <si>
    <t>23518,1*24</t>
  </si>
  <si>
    <t>210</t>
  </si>
  <si>
    <t>997211612</t>
  </si>
  <si>
    <t>Nakládání vybouraných hmot na dopravní prostředky pro vodorovnou dopravu (mezideponie TAM+ZPĚT)</t>
  </si>
  <si>
    <t>272613843</t>
  </si>
  <si>
    <t>33,669 "TAM"</t>
  </si>
  <si>
    <t>33,669 "ZPĚT"</t>
  </si>
  <si>
    <t>211</t>
  </si>
  <si>
    <t>997211521</t>
  </si>
  <si>
    <t>Vodorovná doprava vybouraných hmot po suchu na vzdálenost do 1 km (mezideponie TAM)</t>
  </si>
  <si>
    <t>457159672</t>
  </si>
  <si>
    <t>33,669</t>
  </si>
  <si>
    <t>212</t>
  </si>
  <si>
    <t>997211529</t>
  </si>
  <si>
    <t>Příplatek ZKD 1 km u vodorovné dopravy vybouraných hmot (mezideponie TAM)</t>
  </si>
  <si>
    <t>-604210823</t>
  </si>
  <si>
    <t>33,669*9</t>
  </si>
  <si>
    <t>213</t>
  </si>
  <si>
    <t>997211521-1</t>
  </si>
  <si>
    <t>Vodorovná doprava vybouraných hmot po suchu na vzdálenost do 1 km (mezideponie ZPĚT)</t>
  </si>
  <si>
    <t>1719776348</t>
  </si>
  <si>
    <t>214</t>
  </si>
  <si>
    <t>997211529-1</t>
  </si>
  <si>
    <t>Příplatek ZKD 1 km u vodorovné dopravy vybouraných hmot (mezideponie ZPĚT)</t>
  </si>
  <si>
    <t>-1812460534</t>
  </si>
  <si>
    <t>215</t>
  </si>
  <si>
    <t>997221815-1</t>
  </si>
  <si>
    <t>Poplatek za uložení na recyklační skládce (skládkovné) stavebního odpadu betonového kód odpadu 170 101 (cena ověřena a přizpůsobena dle  poptávky na území Hlavního města Praha a blízkého okolí)</t>
  </si>
  <si>
    <t>1573450645</t>
  </si>
  <si>
    <t>216</t>
  </si>
  <si>
    <t>997221825-1</t>
  </si>
  <si>
    <t>Poplatek za uložení na recyklační skládce (skládkovné) stavebního odpadu železobetonového kód odpadu 170 101 (cena ověřena a přizpůsobena dle  poptávky na území Hlavního města Praha a blízkého okolí)</t>
  </si>
  <si>
    <t>1825361604</t>
  </si>
  <si>
    <t>217</t>
  </si>
  <si>
    <t>997221845-1</t>
  </si>
  <si>
    <t>Poplatek za uložení na recyklační skládce (skládkovné) odpadu asfaltového bez dehtu kód odpadu 170 302 (cena ověřena a přizpůsobena dle  poptávky na území Hlavního města Praha a blízkého okolí)</t>
  </si>
  <si>
    <t>610047033</t>
  </si>
  <si>
    <t>218</t>
  </si>
  <si>
    <t>997221855-4</t>
  </si>
  <si>
    <t>-2072742850</t>
  </si>
  <si>
    <t>219</t>
  </si>
  <si>
    <t>997211612-1</t>
  </si>
  <si>
    <t>Nakládání vybouraných hmot na dopravní prostředky pro vodorovnou dopravu (do skladu TSK)</t>
  </si>
  <si>
    <t>1743440616</t>
  </si>
  <si>
    <t>220</t>
  </si>
  <si>
    <t>997211521-2</t>
  </si>
  <si>
    <t>Vodorovná doprava vybouraných hmot po suchu na vzdálenost do 1 km (do skladu TSK)</t>
  </si>
  <si>
    <t>-478461822</t>
  </si>
  <si>
    <t>221</t>
  </si>
  <si>
    <t>997211529-2</t>
  </si>
  <si>
    <t>Příplatek ZKD 1 km u vodorovné dopravy vybouraných hmot (do skladu TSK)</t>
  </si>
  <si>
    <t>-2140245839</t>
  </si>
  <si>
    <t>38,39*20</t>
  </si>
  <si>
    <t>N00</t>
  </si>
  <si>
    <t>Nepojmenované práce</t>
  </si>
  <si>
    <t>N01</t>
  </si>
  <si>
    <t>Nepojmenovaný díl</t>
  </si>
  <si>
    <t>222</t>
  </si>
  <si>
    <t>R10.2</t>
  </si>
  <si>
    <t>Statická zatěžovací zkouška včetně protokolu (kontrola únosnosti pláně Edef,2) - v trase</t>
  </si>
  <si>
    <t>1906210449</t>
  </si>
  <si>
    <t>900/100 "á 100 m"</t>
  </si>
  <si>
    <t>223</t>
  </si>
  <si>
    <t>R29</t>
  </si>
  <si>
    <t>Montáž plastové dělené chráničky do DN150 vč dodání, zemních prací, obetonování tl 100 mm, skládkovného se zhutněným zásypem - ODHAD</t>
  </si>
  <si>
    <t>-1421818988</t>
  </si>
  <si>
    <t>17 "vjezdů" * 20 "metrů na vjezd"</t>
  </si>
  <si>
    <t>224</t>
  </si>
  <si>
    <t>R3</t>
  </si>
  <si>
    <t>Kamenická úprava ostrýh rohů obrubníků</t>
  </si>
  <si>
    <t>104863522</t>
  </si>
  <si>
    <t>225</t>
  </si>
  <si>
    <t>R30.1</t>
  </si>
  <si>
    <t>Oprava fasády stávajících budov, zdiva a přilehlých podezdívek zednicky  (ODHAD)</t>
  </si>
  <si>
    <t>-1011742222</t>
  </si>
  <si>
    <t>125 "odhad"</t>
  </si>
  <si>
    <t>226</t>
  </si>
  <si>
    <t>R28.1</t>
  </si>
  <si>
    <t>Demontáž stožáru VO včetně odvozu na mezideponii</t>
  </si>
  <si>
    <t>-300261696</t>
  </si>
  <si>
    <t>227</t>
  </si>
  <si>
    <t>R28.2</t>
  </si>
  <si>
    <t>Montáž stožáru VO včetně dovozu z mezideponie (včetně správného nastavení výložníků u přisvícení na přechodech)</t>
  </si>
  <si>
    <t>-239408529</t>
  </si>
  <si>
    <t>228</t>
  </si>
  <si>
    <t>R4</t>
  </si>
  <si>
    <t>Obnova detekčních smyček včetně revize a kontrola SSZ - ODHAD</t>
  </si>
  <si>
    <t>883795394</t>
  </si>
  <si>
    <t>OST</t>
  </si>
  <si>
    <t>Ostatní</t>
  </si>
  <si>
    <t>229</t>
  </si>
  <si>
    <t>011503000</t>
  </si>
  <si>
    <t>Stavební průzkum bez rozlišení - ručně kopané sondy (průzkum stávajících IS)</t>
  </si>
  <si>
    <t>1024</t>
  </si>
  <si>
    <t>1913126252</t>
  </si>
  <si>
    <t>230</t>
  </si>
  <si>
    <t>012203000</t>
  </si>
  <si>
    <t>Geodetické práce při provádění stavby - vytýčení stavby objektu</t>
  </si>
  <si>
    <t>-1469337632</t>
  </si>
  <si>
    <t>231</t>
  </si>
  <si>
    <t>013244000</t>
  </si>
  <si>
    <t>Dokumentace pro provádění stavby (RDS)</t>
  </si>
  <si>
    <t>-2099164658</t>
  </si>
  <si>
    <t>232</t>
  </si>
  <si>
    <t>013254000</t>
  </si>
  <si>
    <t>Dokumentace skutečného provedení stavby (DSPS)</t>
  </si>
  <si>
    <t>279863532</t>
  </si>
  <si>
    <t>401 - SO21 Úprava TV</t>
  </si>
  <si>
    <t>M - Práce a dodávky M</t>
  </si>
  <si>
    <t xml:space="preserve">    21-M - Elektromontáže</t>
  </si>
  <si>
    <t xml:space="preserve">    MAT - Soupis materiálu</t>
  </si>
  <si>
    <t xml:space="preserve">    SS - Soupis stožárů</t>
  </si>
  <si>
    <t xml:space="preserve">    SP - Stavební práce</t>
  </si>
  <si>
    <t xml:space="preserve">    OST - Ostatní</t>
  </si>
  <si>
    <t>Práce a dodávky M</t>
  </si>
  <si>
    <t>21-M</t>
  </si>
  <si>
    <t>Elektromontáže</t>
  </si>
  <si>
    <t>TV1</t>
  </si>
  <si>
    <t>Závěs TB stopy pružný do 7 st.</t>
  </si>
  <si>
    <t>CS ÚRS 2019 02</t>
  </si>
  <si>
    <t>1236763738</t>
  </si>
  <si>
    <t>210030001</t>
  </si>
  <si>
    <t>Montáž objímky na stožár s vidlicí nebo kardanovým kloubem</t>
  </si>
  <si>
    <t>-1686768294</t>
  </si>
  <si>
    <t>210030210</t>
  </si>
  <si>
    <t>Spojení Fe drátů, lan a troleje lano do 95 mm2 třísměrné s izolací přídavnou (trojsměrné spojení s izolací přídavnou)</t>
  </si>
  <si>
    <t>-693803893</t>
  </si>
  <si>
    <t>210030204</t>
  </si>
  <si>
    <t>Spojení Fe drátů, lan a troleje drát do D 7 mm čtyřsměrné neizolované (ukončení v kroužku čtyřsměrného spojení)</t>
  </si>
  <si>
    <t>-905924675</t>
  </si>
  <si>
    <t>210030931</t>
  </si>
  <si>
    <t>Montáž tabulky výstražné na stožár</t>
  </si>
  <si>
    <t>1358971866</t>
  </si>
  <si>
    <t>TV2</t>
  </si>
  <si>
    <t>Spojka TV sjízdná</t>
  </si>
  <si>
    <t>1099488908</t>
  </si>
  <si>
    <t>210030753</t>
  </si>
  <si>
    <t>Montáž ocelových lan Pz průřezu 50 mm2</t>
  </si>
  <si>
    <t>499257777</t>
  </si>
  <si>
    <t>210030761</t>
  </si>
  <si>
    <t>Montáž troleje Cu průřezu do 150 mm2</t>
  </si>
  <si>
    <t>1295362416</t>
  </si>
  <si>
    <t>210030931-1</t>
  </si>
  <si>
    <t>Montáž tabulky výstražné na stožár - srovnatelně čísla stožáru včetně podkladníhi pruhu</t>
  </si>
  <si>
    <t>2062743816</t>
  </si>
  <si>
    <t>210030911</t>
  </si>
  <si>
    <t>Montáž stožáru trubkového trakčního</t>
  </si>
  <si>
    <t>1200939089</t>
  </si>
  <si>
    <t>210030141</t>
  </si>
  <si>
    <t>Kotvení Cu troleje závažím 1x1500 kp (pohyblivé kotvení)</t>
  </si>
  <si>
    <t>-106276714</t>
  </si>
  <si>
    <t>210030208</t>
  </si>
  <si>
    <t>Spojení Fe drátů, lan a troleje lano do 95 mm2 izolované (spojení lan - izolované)</t>
  </si>
  <si>
    <t>1800006742</t>
  </si>
  <si>
    <t>TV3</t>
  </si>
  <si>
    <t>Kotevní TB stopy s rozpěrkou</t>
  </si>
  <si>
    <t>-1246432882</t>
  </si>
  <si>
    <t>TV4</t>
  </si>
  <si>
    <t>Posuny stop</t>
  </si>
  <si>
    <t>1485848173</t>
  </si>
  <si>
    <t>TV5</t>
  </si>
  <si>
    <t>Demontáž stávajícího kotvení</t>
  </si>
  <si>
    <t>-1182775714</t>
  </si>
  <si>
    <t>MAT</t>
  </si>
  <si>
    <t>Soupis materiálu</t>
  </si>
  <si>
    <t>TV6</t>
  </si>
  <si>
    <t>Závěs TB stopy pružný do 7 st. na lano</t>
  </si>
  <si>
    <t>-983175001</t>
  </si>
  <si>
    <t>TV7</t>
  </si>
  <si>
    <t xml:space="preserve">Kotvení lana na stožár do 50 s regulací </t>
  </si>
  <si>
    <t>-661335024</t>
  </si>
  <si>
    <t>TV8</t>
  </si>
  <si>
    <t>Trojsměrné spojení přes kroužek</t>
  </si>
  <si>
    <t>1574589326</t>
  </si>
  <si>
    <t>TV9</t>
  </si>
  <si>
    <t>Kardan páskovací s vidlicí 37/21 pro lano; zatížení 20kN;čepy 19mm</t>
  </si>
  <si>
    <t>291517571</t>
  </si>
  <si>
    <t>TV10</t>
  </si>
  <si>
    <t>Pásek nerez 19/1,2mm; min pevnost 15kN, V2A BANDIMEX</t>
  </si>
  <si>
    <t>-1054226411</t>
  </si>
  <si>
    <t>TV11</t>
  </si>
  <si>
    <t>Spona velká pro pásek 19/1,2; dov zatížení 8,6 kN</t>
  </si>
  <si>
    <t>188311210</t>
  </si>
  <si>
    <t>TV12</t>
  </si>
  <si>
    <t>Tabulka výstražná</t>
  </si>
  <si>
    <t>737330240</t>
  </si>
  <si>
    <t>TV13</t>
  </si>
  <si>
    <t>1186590696</t>
  </si>
  <si>
    <t>TV14</t>
  </si>
  <si>
    <t>Lano Fe nerez 50 mm2 ;struktura1-6-12;kontrukce 1,4mmx19; 40kN</t>
  </si>
  <si>
    <t>-1501806535</t>
  </si>
  <si>
    <t>TV15</t>
  </si>
  <si>
    <t>Trolejový drát CuRi , AC 120 mm2</t>
  </si>
  <si>
    <t>-211784161</t>
  </si>
  <si>
    <t>TV16</t>
  </si>
  <si>
    <t>Kotevní TB stopy rozpěrkou</t>
  </si>
  <si>
    <t>-1811359231</t>
  </si>
  <si>
    <t>TV17</t>
  </si>
  <si>
    <t>Poh kotvení, závaží,přechod TD-lano - komplet</t>
  </si>
  <si>
    <t>1701544679</t>
  </si>
  <si>
    <t>TV18</t>
  </si>
  <si>
    <t>Drobný spojovací materiál</t>
  </si>
  <si>
    <t>-1400472845</t>
  </si>
  <si>
    <t>SS</t>
  </si>
  <si>
    <t>Soupis stožárů</t>
  </si>
  <si>
    <t>TV19</t>
  </si>
  <si>
    <t xml:space="preserve">HEB 320 metalizovaný  </t>
  </si>
  <si>
    <t>-1627542019</t>
  </si>
  <si>
    <t>TV20</t>
  </si>
  <si>
    <t>Nátěr stožárů barvou RAL 7021 (mezinátěr+nátěr)</t>
  </si>
  <si>
    <t>1535972339</t>
  </si>
  <si>
    <t>TV21</t>
  </si>
  <si>
    <t>Protiplakátovací nátěr stožárů</t>
  </si>
  <si>
    <t>1007047771</t>
  </si>
  <si>
    <t>SP</t>
  </si>
  <si>
    <t>Stavební práce</t>
  </si>
  <si>
    <t>460050144-1</t>
  </si>
  <si>
    <t>Hloubení nezapažených jam pro stožáry sdružené délky do 10 m ve svahu ručně v hornině tř 4</t>
  </si>
  <si>
    <t>36805579</t>
  </si>
  <si>
    <t xml:space="preserve">Poznámka k souboru cen:_x000D_
1. Ceny hloubení jam v hornině třídy 6 a 7 jsou stanoveny za použití pneumatického kladiva. </t>
  </si>
  <si>
    <t>-335513870</t>
  </si>
  <si>
    <t>-201330608</t>
  </si>
  <si>
    <t>6,8*25 "včetně mezideponie"</t>
  </si>
  <si>
    <t>304446834</t>
  </si>
  <si>
    <t>6,8*1,8</t>
  </si>
  <si>
    <t>460080034</t>
  </si>
  <si>
    <t>Základové konstrukce ze ŽB tř. C 20/25 XF1; XA1</t>
  </si>
  <si>
    <t>1617953975</t>
  </si>
  <si>
    <t>R460080034-1</t>
  </si>
  <si>
    <t>Úprava hlavičky a bet. ochr. obrub.</t>
  </si>
  <si>
    <t>788038436</t>
  </si>
  <si>
    <t>997221855</t>
  </si>
  <si>
    <t>Poplatek za uložení na skládce (skládkovné) zeminy a kameniva kód odpadu 170 504</t>
  </si>
  <si>
    <t>-1292712472</t>
  </si>
  <si>
    <t>460080201</t>
  </si>
  <si>
    <t>Zřízení nezabudovaného bednění základových konstrukcí</t>
  </si>
  <si>
    <t>1578960455</t>
  </si>
  <si>
    <t>460080301</t>
  </si>
  <si>
    <t>Odstranění nezabudovaného bednění základových konstrukcí</t>
  </si>
  <si>
    <t>-959486731</t>
  </si>
  <si>
    <t>TV22</t>
  </si>
  <si>
    <t>Žlab plastový do 10 cm včetně žlabu</t>
  </si>
  <si>
    <t>-652228189</t>
  </si>
  <si>
    <t>TV23</t>
  </si>
  <si>
    <t>Armovací drát průměru 12mm do základů</t>
  </si>
  <si>
    <t>1789286004</t>
  </si>
  <si>
    <t>TV24</t>
  </si>
  <si>
    <t>Korugovaná trubka průměr 500, délka 1,6 m</t>
  </si>
  <si>
    <t>973805785</t>
  </si>
  <si>
    <t>TV25</t>
  </si>
  <si>
    <t>Zapískování stožárů včetně písku</t>
  </si>
  <si>
    <t>607373920</t>
  </si>
  <si>
    <t>460620002-1</t>
  </si>
  <si>
    <t>Položení drnu, zatravnění včetně zalití vodou na rovině včetně dodání drnu a ostatního materiálu</t>
  </si>
  <si>
    <t>-109220354</t>
  </si>
  <si>
    <t xml:space="preserve">Poznámka k souboru cen:_x000D_
1. V cenách -0002 až -0003 nejsou zahrnuty dodávku drnů. Tato se oceňuje ve specifikaci. 2. V cenách -0022 až -0028 nejsou zahrnuty náklady na dodávku obrubníků. Tato dodávka se oceňuje ve specifikaci. </t>
  </si>
  <si>
    <t>Přesun hmot pro pozemní komunikace s krytem z kamene, monolitickým betonovým nebo živičným</t>
  </si>
  <si>
    <t>2025073971</t>
  </si>
  <si>
    <t>165963696</t>
  </si>
  <si>
    <t>Příplatek k přesunu hmot pro pozemní komunikace s krytem z kamene, živičným, betonovým ZKD 5000 m</t>
  </si>
  <si>
    <t>-1267817682</t>
  </si>
  <si>
    <t>16,325*5</t>
  </si>
  <si>
    <t>091003000</t>
  </si>
  <si>
    <t>Ostatní náklady bez rozlišení</t>
  </si>
  <si>
    <t>-769889377</t>
  </si>
  <si>
    <t>044002000</t>
  </si>
  <si>
    <t>Revize</t>
  </si>
  <si>
    <t>-1092732417</t>
  </si>
  <si>
    <t>010001000</t>
  </si>
  <si>
    <t>Průzkumné, geodetické a projektové práce - zaměžení skutečného stavu (DSPS)</t>
  </si>
  <si>
    <t>1028224600</t>
  </si>
  <si>
    <t>043103000</t>
  </si>
  <si>
    <t>Zkoušky bez rozlišení - zkoušky sjízdnosti a bezpečnosti TV</t>
  </si>
  <si>
    <t>1530003428</t>
  </si>
  <si>
    <t>-1976280468</t>
  </si>
  <si>
    <t>HZS4132</t>
  </si>
  <si>
    <t>Hodinová zúčtovací sazba jeřábník specialista</t>
  </si>
  <si>
    <t>hod</t>
  </si>
  <si>
    <t>1570419563</t>
  </si>
  <si>
    <t>402 - Zajištění trakčního zařízení při realizaci</t>
  </si>
  <si>
    <t>N00 - Demontáž TV - I. ETAPA (doba trvání 5 dnů)</t>
  </si>
  <si>
    <t>N01 - Montáž TV - II. ETAPA (doba trvání 7 dnů)</t>
  </si>
  <si>
    <t>Demontáž TV - I. ETAPA (doba trvání 5 dnů)</t>
  </si>
  <si>
    <t>DP1</t>
  </si>
  <si>
    <t>Vypnutí TV - 1 četa + dispečink</t>
  </si>
  <si>
    <t>Hod</t>
  </si>
  <si>
    <t>2069262934</t>
  </si>
  <si>
    <t>DP2</t>
  </si>
  <si>
    <t xml:space="preserve">Zajištění závaží a provozorní kotvení kotvení </t>
  </si>
  <si>
    <t>798932889</t>
  </si>
  <si>
    <t>DP3</t>
  </si>
  <si>
    <t>Demontáž rozpěrek,  kabel. propojů</t>
  </si>
  <si>
    <t>-1862333791</t>
  </si>
  <si>
    <t>DP4</t>
  </si>
  <si>
    <t>Demontáž PB</t>
  </si>
  <si>
    <t>-120519562</t>
  </si>
  <si>
    <t>DP5</t>
  </si>
  <si>
    <t xml:space="preserve">Demontáž svorek ( vyvěšení na výložníky, demontáž obloukových svorek ) </t>
  </si>
  <si>
    <t>-611904246</t>
  </si>
  <si>
    <t>DP6</t>
  </si>
  <si>
    <t>Odsun TD ZC (950 m)</t>
  </si>
  <si>
    <t>699794854</t>
  </si>
  <si>
    <t>DP7</t>
  </si>
  <si>
    <t>Odsun TD DC (650 m)</t>
  </si>
  <si>
    <t>-4865439</t>
  </si>
  <si>
    <t>DP8</t>
  </si>
  <si>
    <t>Sklopení výložníků a jejich kotvení</t>
  </si>
  <si>
    <t>-594295291</t>
  </si>
  <si>
    <t>Montáž TV - II. ETAPA (doba trvání 7 dnů)</t>
  </si>
  <si>
    <t>DP9</t>
  </si>
  <si>
    <t>Zpětná instalace výložníků s provizorním kotvením</t>
  </si>
  <si>
    <t>1143202510</t>
  </si>
  <si>
    <t>DP10</t>
  </si>
  <si>
    <t xml:space="preserve">Zpětné kotvení výložníků dle PD ( pro PB atd. ) </t>
  </si>
  <si>
    <t>502063027</t>
  </si>
  <si>
    <t>DP11</t>
  </si>
  <si>
    <t>1245660337</t>
  </si>
  <si>
    <t>DP12</t>
  </si>
  <si>
    <t>-1766777876</t>
  </si>
  <si>
    <t>DP13</t>
  </si>
  <si>
    <t>Regulace závaží, úprava výložníků - dorovnání</t>
  </si>
  <si>
    <t>-1163041349</t>
  </si>
  <si>
    <t>DP14</t>
  </si>
  <si>
    <t>Montáž trolejbus. svorek ( vč. nové drátky )</t>
  </si>
  <si>
    <t>1566947520</t>
  </si>
  <si>
    <t>DP15</t>
  </si>
  <si>
    <t>Regulace TD a montáž rozpěrek</t>
  </si>
  <si>
    <t>-110853677</t>
  </si>
  <si>
    <t>DP16</t>
  </si>
  <si>
    <t>Napěťové zkoušky a zapnutí TV</t>
  </si>
  <si>
    <t>-1592466456</t>
  </si>
  <si>
    <t>DP17</t>
  </si>
  <si>
    <t>Zkušební jízdy a revize</t>
  </si>
  <si>
    <t>2039467873</t>
  </si>
  <si>
    <t>DP18</t>
  </si>
  <si>
    <t>Prohlídky ve zkušebním provozu ( 3x za provozu a za 1 x za výluky )</t>
  </si>
  <si>
    <t>-507245159</t>
  </si>
  <si>
    <t>901 -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</si>
  <si>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</si>
  <si>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</si>
  <si>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</si>
  <si>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</si>
  <si>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</si>
  <si>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</si>
  <si>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t>
  </si>
  <si>
    <t>VRN1</t>
  </si>
  <si>
    <t>Průzkumné, geodetické a projektové práce</t>
  </si>
  <si>
    <t>011114000</t>
  </si>
  <si>
    <t>Inženýrsko-geologický průzkum - geofyzikální průzkum podloží včetně odborné zprávy a doporučení geotechnika (georadar - revize)</t>
  </si>
  <si>
    <t>138824532</t>
  </si>
  <si>
    <t>011454000</t>
  </si>
  <si>
    <t>Měření (monitoring) vibrací při realizaci</t>
  </si>
  <si>
    <t>192454191</t>
  </si>
  <si>
    <t>011503000-2</t>
  </si>
  <si>
    <t>Stavební průzkum bez rozlišení - kamerový průzkum stávajících UV a přípojek UV - před realizací</t>
  </si>
  <si>
    <t>-498887489</t>
  </si>
  <si>
    <t>011503000-3</t>
  </si>
  <si>
    <t>Stavební průzkum bez rozlišení - kamerový průzkum realizovaných UV a přípojek - po realizaci</t>
  </si>
  <si>
    <t>1269989319</t>
  </si>
  <si>
    <t>012103000</t>
  </si>
  <si>
    <t>Geodetické práce před výstavbou - vytýčení stávajících inženýrských sítí</t>
  </si>
  <si>
    <t>-419977952</t>
  </si>
  <si>
    <t>Geodetické práce při provádění stavby - vytýčení celku stavby včetně kompletace</t>
  </si>
  <si>
    <t>-1696941095</t>
  </si>
  <si>
    <t>012303000</t>
  </si>
  <si>
    <t>Geodetické práce po výstavbě - zaměření skutečného provedení stavby, vč. odevzdání na IPR Praha</t>
  </si>
  <si>
    <t>347994556</t>
  </si>
  <si>
    <t>013203000</t>
  </si>
  <si>
    <t>Dokumentace stavby bez rozlišení - aktualizace projektu DIO včetně projednání DIRu</t>
  </si>
  <si>
    <t>-494667423</t>
  </si>
  <si>
    <t>013294000</t>
  </si>
  <si>
    <t>Ostatní dokumentace - projekt organizace výstavby POV (viz příloha PD E. ZOV; zajistí zhotovitel)</t>
  </si>
  <si>
    <t>644386712</t>
  </si>
  <si>
    <t>R9</t>
  </si>
  <si>
    <t>Náklady DIO včetně drobných stavebních úprav (realizace; montáž + demontáž) - ODHAD</t>
  </si>
  <si>
    <t>-695547522</t>
  </si>
  <si>
    <t>VRN3</t>
  </si>
  <si>
    <t>Zařízení staveniště</t>
  </si>
  <si>
    <t>030001000</t>
  </si>
  <si>
    <t>Zařízení staveniště (% ze základny "ZRN celkem")</t>
  </si>
  <si>
    <t>%</t>
  </si>
  <si>
    <t>747333336</t>
  </si>
  <si>
    <t>034103000-1</t>
  </si>
  <si>
    <t>Oplocení staveniště včetně dodání (mobilní plotová zábrana s patkou; pronájem 90 polí a 90 patek)- ODHAD</t>
  </si>
  <si>
    <t>den</t>
  </si>
  <si>
    <t>1692497697</t>
  </si>
  <si>
    <t>428</t>
  </si>
  <si>
    <t>039103000</t>
  </si>
  <si>
    <t>Rozebrání, bourání a odvoz zařízení staveniště</t>
  </si>
  <si>
    <t>-520651456</t>
  </si>
  <si>
    <t>035103001</t>
  </si>
  <si>
    <t>Pronájem ploch (mezideponie)</t>
  </si>
  <si>
    <t>1120532251</t>
  </si>
  <si>
    <t>153 "dní v roce 2020"+ 275 "dní v roce 2021"</t>
  </si>
  <si>
    <t>"odhadovaná plocha mezideponie = 1200 m2"</t>
  </si>
  <si>
    <t>"Odhadovaná cena za denní pronájem plochy mezideponie po uzavření nájemní smlouvy s Hlavním městem Praha = 5 Kč"</t>
  </si>
  <si>
    <t>Celkem = 6000/den</t>
  </si>
  <si>
    <t>VRN4</t>
  </si>
  <si>
    <t>Inženýrská činnost</t>
  </si>
  <si>
    <t>034503000</t>
  </si>
  <si>
    <t>Informační tabule na staveništi</t>
  </si>
  <si>
    <t>1509860306</t>
  </si>
  <si>
    <t>043002000-1</t>
  </si>
  <si>
    <t>Zkoušky a ostatní měření - pasportizace objektů</t>
  </si>
  <si>
    <t>-1843879163</t>
  </si>
  <si>
    <t>043002000-2</t>
  </si>
  <si>
    <t>Zkoušky a ostatní měření - repasportizace objektů</t>
  </si>
  <si>
    <t>1764338365</t>
  </si>
  <si>
    <t>VRN6</t>
  </si>
  <si>
    <t>Územní vlivy</t>
  </si>
  <si>
    <t>060001000</t>
  </si>
  <si>
    <t>Územní vlivy (% ze základny "ZRN celkem")</t>
  </si>
  <si>
    <t>-330818098</t>
  </si>
  <si>
    <t>VRN7</t>
  </si>
  <si>
    <t>Provozní vlivy</t>
  </si>
  <si>
    <t>070001000</t>
  </si>
  <si>
    <t>Provozní vlivy (% ze základny "ZRN celkem")</t>
  </si>
  <si>
    <t>-342091584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</si>
</sst>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322">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167" fontId="22" fillId="2" borderId="22" xfId="0" applyNumberFormat="1" applyFont="1" applyFill="1" applyBorder="1" applyAlignment="1" applyProtection="1">
      <alignment vertical="center"/>
      <protection locked="0"/>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7" fillId="0" borderId="0" xfId="0" applyFont="1" applyAlignment="1" applyProtection="1">
      <alignment horizontal="left" vertical="center" wrapText="1"/>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1"/>
  <sheetViews>
    <sheetView showGridLines="0"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6" t="s">
        <v>0</v>
      </c>
      <c r="AZ1" s="16" t="s">
        <v>1</v>
      </c>
      <c r="BA1" s="16" t="s">
        <v>2</v>
      </c>
      <c r="BB1" s="16" t="s">
        <v>3</v>
      </c>
      <c r="BT1" s="16" t="s">
        <v>4</v>
      </c>
      <c r="BU1" s="16" t="s">
        <v>4</v>
      </c>
      <c r="BV1" s="16" t="s">
        <v>5</v>
      </c>
    </row>
    <row r="2" spans="1:74" s="1" customFormat="1" ht="36.950000000000003" customHeight="1">
      <c r="AR2" s="311"/>
      <c r="AS2" s="311"/>
      <c r="AT2" s="311"/>
      <c r="AU2" s="311"/>
      <c r="AV2" s="311"/>
      <c r="AW2" s="311"/>
      <c r="AX2" s="311"/>
      <c r="AY2" s="311"/>
      <c r="AZ2" s="311"/>
      <c r="BA2" s="311"/>
      <c r="BB2" s="311"/>
      <c r="BC2" s="311"/>
      <c r="BD2" s="311"/>
      <c r="BE2" s="311"/>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295" t="s">
        <v>14</v>
      </c>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2"/>
      <c r="AQ5" s="22"/>
      <c r="AR5" s="20"/>
      <c r="BE5" s="292" t="s">
        <v>15</v>
      </c>
      <c r="BS5" s="17" t="s">
        <v>6</v>
      </c>
    </row>
    <row r="6" spans="1:74" s="1" customFormat="1" ht="36.950000000000003" customHeight="1">
      <c r="B6" s="21"/>
      <c r="C6" s="22"/>
      <c r="D6" s="28" t="s">
        <v>16</v>
      </c>
      <c r="E6" s="22"/>
      <c r="F6" s="22"/>
      <c r="G6" s="22"/>
      <c r="H6" s="22"/>
      <c r="I6" s="22"/>
      <c r="J6" s="22"/>
      <c r="K6" s="297" t="s">
        <v>17</v>
      </c>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2"/>
      <c r="AQ6" s="22"/>
      <c r="AR6" s="20"/>
      <c r="BE6" s="293"/>
      <c r="BS6" s="17" t="s">
        <v>6</v>
      </c>
    </row>
    <row r="7" spans="1:74"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20</v>
      </c>
      <c r="AO7" s="22"/>
      <c r="AP7" s="22"/>
      <c r="AQ7" s="22"/>
      <c r="AR7" s="20"/>
      <c r="BE7" s="293"/>
      <c r="BS7" s="17" t="s">
        <v>6</v>
      </c>
    </row>
    <row r="8" spans="1:74"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293"/>
      <c r="BS8" s="17" t="s">
        <v>6</v>
      </c>
    </row>
    <row r="9" spans="1:74"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93"/>
      <c r="BS9" s="17" t="s">
        <v>6</v>
      </c>
    </row>
    <row r="10" spans="1:74"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27</v>
      </c>
      <c r="AO10" s="22"/>
      <c r="AP10" s="22"/>
      <c r="AQ10" s="22"/>
      <c r="AR10" s="20"/>
      <c r="BE10" s="293"/>
      <c r="BS10" s="17" t="s">
        <v>6</v>
      </c>
    </row>
    <row r="11" spans="1:74" s="1" customFormat="1" ht="18.399999999999999"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29</v>
      </c>
      <c r="AL11" s="22"/>
      <c r="AM11" s="22"/>
      <c r="AN11" s="27" t="s">
        <v>30</v>
      </c>
      <c r="AO11" s="22"/>
      <c r="AP11" s="22"/>
      <c r="AQ11" s="22"/>
      <c r="AR11" s="20"/>
      <c r="BE11" s="293"/>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93"/>
      <c r="BS12" s="17" t="s">
        <v>6</v>
      </c>
    </row>
    <row r="13" spans="1:74" s="1" customFormat="1" ht="12" customHeight="1">
      <c r="B13" s="21"/>
      <c r="C13" s="22"/>
      <c r="D13" s="29"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32</v>
      </c>
      <c r="AO13" s="22"/>
      <c r="AP13" s="22"/>
      <c r="AQ13" s="22"/>
      <c r="AR13" s="20"/>
      <c r="BE13" s="293"/>
      <c r="BS13" s="17" t="s">
        <v>6</v>
      </c>
    </row>
    <row r="14" spans="1:74" ht="12.75">
      <c r="B14" s="21"/>
      <c r="C14" s="22"/>
      <c r="D14" s="22"/>
      <c r="E14" s="298" t="s">
        <v>32</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 t="s">
        <v>29</v>
      </c>
      <c r="AL14" s="22"/>
      <c r="AM14" s="22"/>
      <c r="AN14" s="31" t="s">
        <v>32</v>
      </c>
      <c r="AO14" s="22"/>
      <c r="AP14" s="22"/>
      <c r="AQ14" s="22"/>
      <c r="AR14" s="20"/>
      <c r="BE14" s="293"/>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93"/>
      <c r="BS15" s="17" t="s">
        <v>4</v>
      </c>
    </row>
    <row r="16" spans="1:74" s="1" customFormat="1" ht="12" customHeight="1">
      <c r="B16" s="21"/>
      <c r="C16" s="22"/>
      <c r="D16" s="29"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34</v>
      </c>
      <c r="AO16" s="22"/>
      <c r="AP16" s="22"/>
      <c r="AQ16" s="22"/>
      <c r="AR16" s="20"/>
      <c r="BE16" s="293"/>
      <c r="BS16" s="17" t="s">
        <v>4</v>
      </c>
    </row>
    <row r="17" spans="1:71" s="1" customFormat="1" ht="18.399999999999999" customHeight="1">
      <c r="B17" s="21"/>
      <c r="C17" s="22"/>
      <c r="D17" s="22"/>
      <c r="E17" s="27" t="s">
        <v>35</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29</v>
      </c>
      <c r="AL17" s="22"/>
      <c r="AM17" s="22"/>
      <c r="AN17" s="27" t="s">
        <v>36</v>
      </c>
      <c r="AO17" s="22"/>
      <c r="AP17" s="22"/>
      <c r="AQ17" s="22"/>
      <c r="AR17" s="20"/>
      <c r="BE17" s="293"/>
      <c r="BS17" s="17" t="s">
        <v>4</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93"/>
      <c r="BS18" s="17" t="s">
        <v>6</v>
      </c>
    </row>
    <row r="19" spans="1:71" s="1" customFormat="1" ht="12" customHeight="1">
      <c r="B19" s="21"/>
      <c r="C19" s="22"/>
      <c r="D19" s="29"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34</v>
      </c>
      <c r="AO19" s="22"/>
      <c r="AP19" s="22"/>
      <c r="AQ19" s="22"/>
      <c r="AR19" s="20"/>
      <c r="BE19" s="293"/>
      <c r="BS19" s="17" t="s">
        <v>6</v>
      </c>
    </row>
    <row r="20" spans="1:71" s="1" customFormat="1" ht="18.399999999999999"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29</v>
      </c>
      <c r="AL20" s="22"/>
      <c r="AM20" s="22"/>
      <c r="AN20" s="27" t="s">
        <v>36</v>
      </c>
      <c r="AO20" s="22"/>
      <c r="AP20" s="22"/>
      <c r="AQ20" s="22"/>
      <c r="AR20" s="20"/>
      <c r="BE20" s="293"/>
      <c r="BS20" s="17" t="s">
        <v>38</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93"/>
    </row>
    <row r="22" spans="1:71" s="1" customFormat="1" ht="12" customHeight="1">
      <c r="B22" s="21"/>
      <c r="C22" s="22"/>
      <c r="D22" s="29" t="s">
        <v>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93"/>
    </row>
    <row r="23" spans="1:71" s="1" customFormat="1" ht="16.5" customHeight="1">
      <c r="B23" s="21"/>
      <c r="C23" s="22"/>
      <c r="D23" s="22"/>
      <c r="E23" s="300" t="s">
        <v>1</v>
      </c>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22"/>
      <c r="AP23" s="22"/>
      <c r="AQ23" s="22"/>
      <c r="AR23" s="20"/>
      <c r="BE23" s="293"/>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93"/>
    </row>
    <row r="25" spans="1:71"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93"/>
    </row>
    <row r="26" spans="1:71" s="2" customFormat="1" ht="25.9" customHeight="1">
      <c r="A26" s="34"/>
      <c r="B26" s="35"/>
      <c r="C26" s="36"/>
      <c r="D26" s="37" t="s">
        <v>40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01">
        <f>ROUND(AG94,2)</f>
        <v>0</v>
      </c>
      <c r="AL26" s="302"/>
      <c r="AM26" s="302"/>
      <c r="AN26" s="302"/>
      <c r="AO26" s="302"/>
      <c r="AP26" s="36"/>
      <c r="AQ26" s="36"/>
      <c r="AR26" s="39"/>
      <c r="BE26" s="293"/>
    </row>
    <row r="27" spans="1:71"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93"/>
    </row>
    <row r="28" spans="1:71" s="2" customFormat="1" ht="12.75">
      <c r="A28" s="34"/>
      <c r="B28" s="35"/>
      <c r="C28" s="36"/>
      <c r="D28" s="36"/>
      <c r="E28" s="36"/>
      <c r="F28" s="36"/>
      <c r="G28" s="36"/>
      <c r="H28" s="36"/>
      <c r="I28" s="36"/>
      <c r="J28" s="36"/>
      <c r="K28" s="36"/>
      <c r="L28" s="303" t="s">
        <v>41</v>
      </c>
      <c r="M28" s="303"/>
      <c r="N28" s="303"/>
      <c r="O28" s="303"/>
      <c r="P28" s="303"/>
      <c r="Q28" s="36"/>
      <c r="R28" s="36"/>
      <c r="S28" s="36"/>
      <c r="T28" s="36"/>
      <c r="U28" s="36"/>
      <c r="V28" s="36"/>
      <c r="W28" s="303" t="s">
        <v>42</v>
      </c>
      <c r="X28" s="303"/>
      <c r="Y28" s="303"/>
      <c r="Z28" s="303"/>
      <c r="AA28" s="303"/>
      <c r="AB28" s="303"/>
      <c r="AC28" s="303"/>
      <c r="AD28" s="303"/>
      <c r="AE28" s="303"/>
      <c r="AF28" s="36"/>
      <c r="AG28" s="36"/>
      <c r="AH28" s="36"/>
      <c r="AI28" s="36"/>
      <c r="AJ28" s="36"/>
      <c r="AK28" s="303" t="s">
        <v>43</v>
      </c>
      <c r="AL28" s="303"/>
      <c r="AM28" s="303"/>
      <c r="AN28" s="303"/>
      <c r="AO28" s="303"/>
      <c r="AP28" s="36"/>
      <c r="AQ28" s="36"/>
      <c r="AR28" s="39"/>
      <c r="BE28" s="293"/>
    </row>
    <row r="29" spans="1:71" s="3" customFormat="1" ht="14.45" customHeight="1">
      <c r="B29" s="40"/>
      <c r="C29" s="41"/>
      <c r="D29" s="29" t="s">
        <v>44</v>
      </c>
      <c r="E29" s="41"/>
      <c r="F29" s="29" t="s">
        <v>45</v>
      </c>
      <c r="G29" s="41"/>
      <c r="H29" s="41"/>
      <c r="I29" s="41"/>
      <c r="J29" s="41"/>
      <c r="K29" s="41"/>
      <c r="L29" s="306">
        <v>0.21</v>
      </c>
      <c r="M29" s="305"/>
      <c r="N29" s="305"/>
      <c r="O29" s="305"/>
      <c r="P29" s="305"/>
      <c r="Q29" s="41"/>
      <c r="R29" s="41"/>
      <c r="S29" s="41"/>
      <c r="T29" s="41"/>
      <c r="U29" s="41"/>
      <c r="V29" s="41"/>
      <c r="W29" s="304">
        <f>ROUND(AZ94, 2)</f>
        <v>0</v>
      </c>
      <c r="X29" s="305"/>
      <c r="Y29" s="305"/>
      <c r="Z29" s="305"/>
      <c r="AA29" s="305"/>
      <c r="AB29" s="305"/>
      <c r="AC29" s="305"/>
      <c r="AD29" s="305"/>
      <c r="AE29" s="305"/>
      <c r="AF29" s="41"/>
      <c r="AG29" s="41"/>
      <c r="AH29" s="41"/>
      <c r="AI29" s="41"/>
      <c r="AJ29" s="41"/>
      <c r="AK29" s="304">
        <f>ROUND(AV94, 2)</f>
        <v>0</v>
      </c>
      <c r="AL29" s="305"/>
      <c r="AM29" s="305"/>
      <c r="AN29" s="305"/>
      <c r="AO29" s="305"/>
      <c r="AP29" s="41"/>
      <c r="AQ29" s="41"/>
      <c r="AR29" s="42"/>
      <c r="BE29" s="294"/>
    </row>
    <row r="30" spans="1:71" s="3" customFormat="1" ht="14.45" customHeight="1">
      <c r="B30" s="40"/>
      <c r="C30" s="41"/>
      <c r="D30" s="41"/>
      <c r="E30" s="41"/>
      <c r="F30" s="29" t="s">
        <v>46</v>
      </c>
      <c r="G30" s="41"/>
      <c r="H30" s="41"/>
      <c r="I30" s="41"/>
      <c r="J30" s="41"/>
      <c r="K30" s="41"/>
      <c r="L30" s="306">
        <v>0.15</v>
      </c>
      <c r="M30" s="305"/>
      <c r="N30" s="305"/>
      <c r="O30" s="305"/>
      <c r="P30" s="305"/>
      <c r="Q30" s="41"/>
      <c r="R30" s="41"/>
      <c r="S30" s="41"/>
      <c r="T30" s="41"/>
      <c r="U30" s="41"/>
      <c r="V30" s="41"/>
      <c r="W30" s="304">
        <f>ROUND(BA94, 2)</f>
        <v>0</v>
      </c>
      <c r="X30" s="305"/>
      <c r="Y30" s="305"/>
      <c r="Z30" s="305"/>
      <c r="AA30" s="305"/>
      <c r="AB30" s="305"/>
      <c r="AC30" s="305"/>
      <c r="AD30" s="305"/>
      <c r="AE30" s="305"/>
      <c r="AF30" s="41"/>
      <c r="AG30" s="41"/>
      <c r="AH30" s="41"/>
      <c r="AI30" s="41"/>
      <c r="AJ30" s="41"/>
      <c r="AK30" s="304">
        <f>ROUND(AW94, 2)</f>
        <v>0</v>
      </c>
      <c r="AL30" s="305"/>
      <c r="AM30" s="305"/>
      <c r="AN30" s="305"/>
      <c r="AO30" s="305"/>
      <c r="AP30" s="41"/>
      <c r="AQ30" s="41"/>
      <c r="AR30" s="42"/>
      <c r="BE30" s="294"/>
    </row>
    <row r="31" spans="1:71" s="3" customFormat="1" ht="14.45" hidden="1" customHeight="1">
      <c r="B31" s="40"/>
      <c r="C31" s="41"/>
      <c r="D31" s="41"/>
      <c r="E31" s="41"/>
      <c r="F31" s="29" t="s">
        <v>47</v>
      </c>
      <c r="G31" s="41"/>
      <c r="H31" s="41"/>
      <c r="I31" s="41"/>
      <c r="J31" s="41"/>
      <c r="K31" s="41"/>
      <c r="L31" s="306">
        <v>0.21</v>
      </c>
      <c r="M31" s="305"/>
      <c r="N31" s="305"/>
      <c r="O31" s="305"/>
      <c r="P31" s="305"/>
      <c r="Q31" s="41"/>
      <c r="R31" s="41"/>
      <c r="S31" s="41"/>
      <c r="T31" s="41"/>
      <c r="U31" s="41"/>
      <c r="V31" s="41"/>
      <c r="W31" s="304">
        <f>ROUND(BB94, 2)</f>
        <v>0</v>
      </c>
      <c r="X31" s="305"/>
      <c r="Y31" s="305"/>
      <c r="Z31" s="305"/>
      <c r="AA31" s="305"/>
      <c r="AB31" s="305"/>
      <c r="AC31" s="305"/>
      <c r="AD31" s="305"/>
      <c r="AE31" s="305"/>
      <c r="AF31" s="41"/>
      <c r="AG31" s="41"/>
      <c r="AH31" s="41"/>
      <c r="AI31" s="41"/>
      <c r="AJ31" s="41"/>
      <c r="AK31" s="304">
        <v>0</v>
      </c>
      <c r="AL31" s="305"/>
      <c r="AM31" s="305"/>
      <c r="AN31" s="305"/>
      <c r="AO31" s="305"/>
      <c r="AP31" s="41"/>
      <c r="AQ31" s="41"/>
      <c r="AR31" s="42"/>
      <c r="BE31" s="294"/>
    </row>
    <row r="32" spans="1:71" s="3" customFormat="1" ht="14.45" hidden="1" customHeight="1">
      <c r="B32" s="40"/>
      <c r="C32" s="41"/>
      <c r="D32" s="41"/>
      <c r="E32" s="41"/>
      <c r="F32" s="29" t="s">
        <v>48</v>
      </c>
      <c r="G32" s="41"/>
      <c r="H32" s="41"/>
      <c r="I32" s="41"/>
      <c r="J32" s="41"/>
      <c r="K32" s="41"/>
      <c r="L32" s="306">
        <v>0.15</v>
      </c>
      <c r="M32" s="305"/>
      <c r="N32" s="305"/>
      <c r="O32" s="305"/>
      <c r="P32" s="305"/>
      <c r="Q32" s="41"/>
      <c r="R32" s="41"/>
      <c r="S32" s="41"/>
      <c r="T32" s="41"/>
      <c r="U32" s="41"/>
      <c r="V32" s="41"/>
      <c r="W32" s="304">
        <f>ROUND(BC94, 2)</f>
        <v>0</v>
      </c>
      <c r="X32" s="305"/>
      <c r="Y32" s="305"/>
      <c r="Z32" s="305"/>
      <c r="AA32" s="305"/>
      <c r="AB32" s="305"/>
      <c r="AC32" s="305"/>
      <c r="AD32" s="305"/>
      <c r="AE32" s="305"/>
      <c r="AF32" s="41"/>
      <c r="AG32" s="41"/>
      <c r="AH32" s="41"/>
      <c r="AI32" s="41"/>
      <c r="AJ32" s="41"/>
      <c r="AK32" s="304">
        <v>0</v>
      </c>
      <c r="AL32" s="305"/>
      <c r="AM32" s="305"/>
      <c r="AN32" s="305"/>
      <c r="AO32" s="305"/>
      <c r="AP32" s="41"/>
      <c r="AQ32" s="41"/>
      <c r="AR32" s="42"/>
      <c r="BE32" s="294"/>
    </row>
    <row r="33" spans="1:57" s="3" customFormat="1" ht="14.45" hidden="1" customHeight="1">
      <c r="B33" s="40"/>
      <c r="C33" s="41"/>
      <c r="D33" s="41"/>
      <c r="E33" s="41"/>
      <c r="F33" s="29" t="s">
        <v>49</v>
      </c>
      <c r="G33" s="41"/>
      <c r="H33" s="41"/>
      <c r="I33" s="41"/>
      <c r="J33" s="41"/>
      <c r="K33" s="41"/>
      <c r="L33" s="306">
        <v>0</v>
      </c>
      <c r="M33" s="305"/>
      <c r="N33" s="305"/>
      <c r="O33" s="305"/>
      <c r="P33" s="305"/>
      <c r="Q33" s="41"/>
      <c r="R33" s="41"/>
      <c r="S33" s="41"/>
      <c r="T33" s="41"/>
      <c r="U33" s="41"/>
      <c r="V33" s="41"/>
      <c r="W33" s="304">
        <f>ROUND(BD94, 2)</f>
        <v>0</v>
      </c>
      <c r="X33" s="305"/>
      <c r="Y33" s="305"/>
      <c r="Z33" s="305"/>
      <c r="AA33" s="305"/>
      <c r="AB33" s="305"/>
      <c r="AC33" s="305"/>
      <c r="AD33" s="305"/>
      <c r="AE33" s="305"/>
      <c r="AF33" s="41"/>
      <c r="AG33" s="41"/>
      <c r="AH33" s="41"/>
      <c r="AI33" s="41"/>
      <c r="AJ33" s="41"/>
      <c r="AK33" s="304">
        <v>0</v>
      </c>
      <c r="AL33" s="305"/>
      <c r="AM33" s="305"/>
      <c r="AN33" s="305"/>
      <c r="AO33" s="305"/>
      <c r="AP33" s="41"/>
      <c r="AQ33" s="41"/>
      <c r="AR33" s="42"/>
      <c r="BE33" s="294"/>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93"/>
    </row>
    <row r="35" spans="1:57" s="2" customFormat="1" ht="25.9" customHeight="1">
      <c r="A35" s="34"/>
      <c r="B35" s="35"/>
      <c r="C35" s="43"/>
      <c r="D35" s="44" t="s">
        <v>50</v>
      </c>
      <c r="E35" s="45"/>
      <c r="F35" s="45"/>
      <c r="G35" s="45"/>
      <c r="H35" s="45"/>
      <c r="I35" s="45"/>
      <c r="J35" s="45"/>
      <c r="K35" s="45"/>
      <c r="L35" s="45"/>
      <c r="M35" s="45"/>
      <c r="N35" s="45"/>
      <c r="O35" s="45"/>
      <c r="P35" s="45"/>
      <c r="Q35" s="45"/>
      <c r="R35" s="45"/>
      <c r="S35" s="45"/>
      <c r="T35" s="46" t="s">
        <v>51</v>
      </c>
      <c r="U35" s="45"/>
      <c r="V35" s="45"/>
      <c r="W35" s="45"/>
      <c r="X35" s="310" t="s">
        <v>52</v>
      </c>
      <c r="Y35" s="308"/>
      <c r="Z35" s="308"/>
      <c r="AA35" s="308"/>
      <c r="AB35" s="308"/>
      <c r="AC35" s="45"/>
      <c r="AD35" s="45"/>
      <c r="AE35" s="45"/>
      <c r="AF35" s="45"/>
      <c r="AG35" s="45"/>
      <c r="AH35" s="45"/>
      <c r="AI35" s="45"/>
      <c r="AJ35" s="45"/>
      <c r="AK35" s="307">
        <f>SUM(AK26:AK33)</f>
        <v>0</v>
      </c>
      <c r="AL35" s="308"/>
      <c r="AM35" s="308"/>
      <c r="AN35" s="308"/>
      <c r="AO35" s="309"/>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1:57"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1:57"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1:57"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1:57"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1:57"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1:57"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1:57"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1:57"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1:57"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1:57"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1:57"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1:57" s="2" customFormat="1" ht="14.45" customHeight="1">
      <c r="B49" s="47"/>
      <c r="C49" s="48"/>
      <c r="D49" s="49" t="s">
        <v>53</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54</v>
      </c>
      <c r="AI49" s="50"/>
      <c r="AJ49" s="50"/>
      <c r="AK49" s="50"/>
      <c r="AL49" s="50"/>
      <c r="AM49" s="50"/>
      <c r="AN49" s="50"/>
      <c r="AO49" s="50"/>
      <c r="AP49" s="48"/>
      <c r="AQ49" s="48"/>
      <c r="AR49" s="51"/>
    </row>
    <row r="50" spans="1:57"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1:57"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1:57"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1:57"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1:57"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1:57"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1:57"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1:57"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1:57"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1:57"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55</v>
      </c>
      <c r="E60" s="38"/>
      <c r="F60" s="38"/>
      <c r="G60" s="38"/>
      <c r="H60" s="38"/>
      <c r="I60" s="38"/>
      <c r="J60" s="38"/>
      <c r="K60" s="38"/>
      <c r="L60" s="38"/>
      <c r="M60" s="38"/>
      <c r="N60" s="38"/>
      <c r="O60" s="38"/>
      <c r="P60" s="38"/>
      <c r="Q60" s="38"/>
      <c r="R60" s="38"/>
      <c r="S60" s="38"/>
      <c r="T60" s="38"/>
      <c r="U60" s="38"/>
      <c r="V60" s="52" t="s">
        <v>56</v>
      </c>
      <c r="W60" s="38"/>
      <c r="X60" s="38"/>
      <c r="Y60" s="38"/>
      <c r="Z60" s="38"/>
      <c r="AA60" s="38"/>
      <c r="AB60" s="38"/>
      <c r="AC60" s="38"/>
      <c r="AD60" s="38"/>
      <c r="AE60" s="38"/>
      <c r="AF60" s="38"/>
      <c r="AG60" s="38"/>
      <c r="AH60" s="52" t="s">
        <v>55</v>
      </c>
      <c r="AI60" s="38"/>
      <c r="AJ60" s="38"/>
      <c r="AK60" s="38"/>
      <c r="AL60" s="38"/>
      <c r="AM60" s="52" t="s">
        <v>56</v>
      </c>
      <c r="AN60" s="38"/>
      <c r="AO60" s="38"/>
      <c r="AP60" s="36"/>
      <c r="AQ60" s="36"/>
      <c r="AR60" s="39"/>
      <c r="BE60" s="34"/>
    </row>
    <row r="61" spans="1:57"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1:57"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1:57"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57</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58</v>
      </c>
      <c r="AI64" s="53"/>
      <c r="AJ64" s="53"/>
      <c r="AK64" s="53"/>
      <c r="AL64" s="53"/>
      <c r="AM64" s="53"/>
      <c r="AN64" s="53"/>
      <c r="AO64" s="53"/>
      <c r="AP64" s="36"/>
      <c r="AQ64" s="36"/>
      <c r="AR64" s="39"/>
      <c r="BE64" s="34"/>
    </row>
    <row r="65" spans="1:57"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1:57"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1:57"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1:57"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1:57"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1:57"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1:57"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1:57"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1:57"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1:57"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55</v>
      </c>
      <c r="E75" s="38"/>
      <c r="F75" s="38"/>
      <c r="G75" s="38"/>
      <c r="H75" s="38"/>
      <c r="I75" s="38"/>
      <c r="J75" s="38"/>
      <c r="K75" s="38"/>
      <c r="L75" s="38"/>
      <c r="M75" s="38"/>
      <c r="N75" s="38"/>
      <c r="O75" s="38"/>
      <c r="P75" s="38"/>
      <c r="Q75" s="38"/>
      <c r="R75" s="38"/>
      <c r="S75" s="38"/>
      <c r="T75" s="38"/>
      <c r="U75" s="38"/>
      <c r="V75" s="52" t="s">
        <v>56</v>
      </c>
      <c r="W75" s="38"/>
      <c r="X75" s="38"/>
      <c r="Y75" s="38"/>
      <c r="Z75" s="38"/>
      <c r="AA75" s="38"/>
      <c r="AB75" s="38"/>
      <c r="AC75" s="38"/>
      <c r="AD75" s="38"/>
      <c r="AE75" s="38"/>
      <c r="AF75" s="38"/>
      <c r="AG75" s="38"/>
      <c r="AH75" s="52" t="s">
        <v>55</v>
      </c>
      <c r="AI75" s="38"/>
      <c r="AJ75" s="38"/>
      <c r="AK75" s="38"/>
      <c r="AL75" s="38"/>
      <c r="AM75" s="52" t="s">
        <v>56</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91"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91" s="2" customFormat="1" ht="24.95" customHeight="1">
      <c r="A82" s="34"/>
      <c r="B82" s="35"/>
      <c r="C82" s="23" t="s">
        <v>59</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91"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1:91" s="4" customFormat="1" ht="12" customHeight="1">
      <c r="B84" s="58"/>
      <c r="C84" s="29" t="s">
        <v>13</v>
      </c>
      <c r="D84" s="59"/>
      <c r="E84" s="59"/>
      <c r="F84" s="59"/>
      <c r="G84" s="59"/>
      <c r="H84" s="59"/>
      <c r="I84" s="59"/>
      <c r="J84" s="59"/>
      <c r="K84" s="59"/>
      <c r="L84" s="59" t="str">
        <f>K5</f>
        <v>42-2016</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1:91" s="5" customFormat="1" ht="36.950000000000003" customHeight="1">
      <c r="B85" s="61"/>
      <c r="C85" s="62" t="s">
        <v>16</v>
      </c>
      <c r="D85" s="63"/>
      <c r="E85" s="63"/>
      <c r="F85" s="63"/>
      <c r="G85" s="63"/>
      <c r="H85" s="63"/>
      <c r="I85" s="63"/>
      <c r="J85" s="63"/>
      <c r="K85" s="63"/>
      <c r="L85" s="271" t="str">
        <f>K6</f>
        <v>Prosecká, Praha 8 (úsek U Pekařky - Na Rozhraní), číslo akce 999049</v>
      </c>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63"/>
      <c r="AQ85" s="63"/>
      <c r="AR85" s="64"/>
    </row>
    <row r="86" spans="1:91"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91" s="2" customFormat="1" ht="12" customHeight="1">
      <c r="A87" s="34"/>
      <c r="B87" s="35"/>
      <c r="C87" s="29" t="s">
        <v>21</v>
      </c>
      <c r="D87" s="36"/>
      <c r="E87" s="36"/>
      <c r="F87" s="36"/>
      <c r="G87" s="36"/>
      <c r="H87" s="36"/>
      <c r="I87" s="36"/>
      <c r="J87" s="36"/>
      <c r="K87" s="36"/>
      <c r="L87" s="65" t="str">
        <f>IF(K8="","",K8)</f>
        <v>Praha 8</v>
      </c>
      <c r="M87" s="36"/>
      <c r="N87" s="36"/>
      <c r="O87" s="36"/>
      <c r="P87" s="36"/>
      <c r="Q87" s="36"/>
      <c r="R87" s="36"/>
      <c r="S87" s="36"/>
      <c r="T87" s="36"/>
      <c r="U87" s="36"/>
      <c r="V87" s="36"/>
      <c r="W87" s="36"/>
      <c r="X87" s="36"/>
      <c r="Y87" s="36"/>
      <c r="Z87" s="36"/>
      <c r="AA87" s="36"/>
      <c r="AB87" s="36"/>
      <c r="AC87" s="36"/>
      <c r="AD87" s="36"/>
      <c r="AE87" s="36"/>
      <c r="AF87" s="36"/>
      <c r="AG87" s="36"/>
      <c r="AH87" s="36"/>
      <c r="AI87" s="29" t="s">
        <v>23</v>
      </c>
      <c r="AJ87" s="36"/>
      <c r="AK87" s="36"/>
      <c r="AL87" s="36"/>
      <c r="AM87" s="273" t="str">
        <f>IF(AN8= "","",AN8)</f>
        <v>13. 2. 2020</v>
      </c>
      <c r="AN87" s="273"/>
      <c r="AO87" s="36"/>
      <c r="AP87" s="36"/>
      <c r="AQ87" s="36"/>
      <c r="AR87" s="39"/>
      <c r="BE87" s="34"/>
    </row>
    <row r="88" spans="1:91"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91" s="2" customFormat="1" ht="15.2" customHeight="1">
      <c r="A89" s="34"/>
      <c r="B89" s="35"/>
      <c r="C89" s="29" t="s">
        <v>25</v>
      </c>
      <c r="D89" s="36"/>
      <c r="E89" s="36"/>
      <c r="F89" s="36"/>
      <c r="G89" s="36"/>
      <c r="H89" s="36"/>
      <c r="I89" s="36"/>
      <c r="J89" s="36"/>
      <c r="K89" s="36"/>
      <c r="L89" s="59" t="str">
        <f>IF(E11= "","",E11)</f>
        <v>Technická správa komunikací hl. m. Prahy, a.s.</v>
      </c>
      <c r="M89" s="36"/>
      <c r="N89" s="36"/>
      <c r="O89" s="36"/>
      <c r="P89" s="36"/>
      <c r="Q89" s="36"/>
      <c r="R89" s="36"/>
      <c r="S89" s="36"/>
      <c r="T89" s="36"/>
      <c r="U89" s="36"/>
      <c r="V89" s="36"/>
      <c r="W89" s="36"/>
      <c r="X89" s="36"/>
      <c r="Y89" s="36"/>
      <c r="Z89" s="36"/>
      <c r="AA89" s="36"/>
      <c r="AB89" s="36"/>
      <c r="AC89" s="36"/>
      <c r="AD89" s="36"/>
      <c r="AE89" s="36"/>
      <c r="AF89" s="36"/>
      <c r="AG89" s="36"/>
      <c r="AH89" s="36"/>
      <c r="AI89" s="29" t="s">
        <v>33</v>
      </c>
      <c r="AJ89" s="36"/>
      <c r="AK89" s="36"/>
      <c r="AL89" s="36"/>
      <c r="AM89" s="274" t="str">
        <f>IF(E17="","",E17)</f>
        <v>Sinpps s.r.o</v>
      </c>
      <c r="AN89" s="275"/>
      <c r="AO89" s="275"/>
      <c r="AP89" s="275"/>
      <c r="AQ89" s="36"/>
      <c r="AR89" s="39"/>
      <c r="AS89" s="276" t="s">
        <v>60</v>
      </c>
      <c r="AT89" s="277"/>
      <c r="AU89" s="67"/>
      <c r="AV89" s="67"/>
      <c r="AW89" s="67"/>
      <c r="AX89" s="67"/>
      <c r="AY89" s="67"/>
      <c r="AZ89" s="67"/>
      <c r="BA89" s="67"/>
      <c r="BB89" s="67"/>
      <c r="BC89" s="67"/>
      <c r="BD89" s="68"/>
      <c r="BE89" s="34"/>
    </row>
    <row r="90" spans="1:91" s="2" customFormat="1" ht="15.2" customHeight="1">
      <c r="A90" s="34"/>
      <c r="B90" s="35"/>
      <c r="C90" s="29" t="s">
        <v>31</v>
      </c>
      <c r="D90" s="36"/>
      <c r="E90" s="36"/>
      <c r="F90" s="36"/>
      <c r="G90" s="36"/>
      <c r="H90" s="36"/>
      <c r="I90" s="36"/>
      <c r="J90" s="36"/>
      <c r="K90" s="36"/>
      <c r="L90" s="59" t="str">
        <f>IF(E14= "Vyplň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37</v>
      </c>
      <c r="AJ90" s="36"/>
      <c r="AK90" s="36"/>
      <c r="AL90" s="36"/>
      <c r="AM90" s="274" t="str">
        <f>IF(E20="","",E20)</f>
        <v>Sinpps s.r.o</v>
      </c>
      <c r="AN90" s="275"/>
      <c r="AO90" s="275"/>
      <c r="AP90" s="275"/>
      <c r="AQ90" s="36"/>
      <c r="AR90" s="39"/>
      <c r="AS90" s="278"/>
      <c r="AT90" s="279"/>
      <c r="AU90" s="69"/>
      <c r="AV90" s="69"/>
      <c r="AW90" s="69"/>
      <c r="AX90" s="69"/>
      <c r="AY90" s="69"/>
      <c r="AZ90" s="69"/>
      <c r="BA90" s="69"/>
      <c r="BB90" s="69"/>
      <c r="BC90" s="69"/>
      <c r="BD90" s="70"/>
      <c r="BE90" s="34"/>
    </row>
    <row r="91" spans="1:91"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80"/>
      <c r="AT91" s="281"/>
      <c r="AU91" s="71"/>
      <c r="AV91" s="71"/>
      <c r="AW91" s="71"/>
      <c r="AX91" s="71"/>
      <c r="AY91" s="71"/>
      <c r="AZ91" s="71"/>
      <c r="BA91" s="71"/>
      <c r="BB91" s="71"/>
      <c r="BC91" s="71"/>
      <c r="BD91" s="72"/>
      <c r="BE91" s="34"/>
    </row>
    <row r="92" spans="1:91" s="2" customFormat="1" ht="29.25" customHeight="1">
      <c r="A92" s="34"/>
      <c r="B92" s="35"/>
      <c r="C92" s="282" t="s">
        <v>61</v>
      </c>
      <c r="D92" s="283"/>
      <c r="E92" s="283"/>
      <c r="F92" s="283"/>
      <c r="G92" s="283"/>
      <c r="H92" s="73"/>
      <c r="I92" s="285" t="s">
        <v>62</v>
      </c>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4" t="s">
        <v>63</v>
      </c>
      <c r="AH92" s="283"/>
      <c r="AI92" s="283"/>
      <c r="AJ92" s="283"/>
      <c r="AK92" s="283"/>
      <c r="AL92" s="283"/>
      <c r="AM92" s="283"/>
      <c r="AN92" s="285" t="s">
        <v>64</v>
      </c>
      <c r="AO92" s="283"/>
      <c r="AP92" s="286"/>
      <c r="AQ92" s="74" t="s">
        <v>65</v>
      </c>
      <c r="AR92" s="39"/>
      <c r="AS92" s="75" t="s">
        <v>66</v>
      </c>
      <c r="AT92" s="76" t="s">
        <v>67</v>
      </c>
      <c r="AU92" s="76" t="s">
        <v>68</v>
      </c>
      <c r="AV92" s="76" t="s">
        <v>69</v>
      </c>
      <c r="AW92" s="76" t="s">
        <v>70</v>
      </c>
      <c r="AX92" s="76" t="s">
        <v>71</v>
      </c>
      <c r="AY92" s="76" t="s">
        <v>72</v>
      </c>
      <c r="AZ92" s="76" t="s">
        <v>73</v>
      </c>
      <c r="BA92" s="76" t="s">
        <v>74</v>
      </c>
      <c r="BB92" s="76" t="s">
        <v>75</v>
      </c>
      <c r="BC92" s="76" t="s">
        <v>76</v>
      </c>
      <c r="BD92" s="77" t="s">
        <v>77</v>
      </c>
      <c r="BE92" s="34"/>
    </row>
    <row r="93" spans="1:91"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1:91" s="6" customFormat="1" ht="32.450000000000003" customHeight="1">
      <c r="B94" s="81"/>
      <c r="C94" s="82" t="s">
        <v>78</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90">
        <f>ROUND(SUM(AG95:AG99),2)</f>
        <v>0</v>
      </c>
      <c r="AH94" s="290"/>
      <c r="AI94" s="290"/>
      <c r="AJ94" s="290"/>
      <c r="AK94" s="290"/>
      <c r="AL94" s="290"/>
      <c r="AM94" s="290"/>
      <c r="AN94" s="291">
        <f t="shared" ref="AN94:AN99" si="0">SUM(AG94,AT94)</f>
        <v>0</v>
      </c>
      <c r="AO94" s="291"/>
      <c r="AP94" s="291"/>
      <c r="AQ94" s="85" t="s">
        <v>1</v>
      </c>
      <c r="AR94" s="86"/>
      <c r="AS94" s="87">
        <f>ROUND(SUM(AS95:AS99),2)</f>
        <v>0</v>
      </c>
      <c r="AT94" s="88">
        <f t="shared" ref="AT94:AT99" si="1">ROUND(SUM(AV94:AW94),2)</f>
        <v>0</v>
      </c>
      <c r="AU94" s="89">
        <f>ROUND(SUM(AU95:AU99),5)</f>
        <v>0</v>
      </c>
      <c r="AV94" s="88">
        <f>ROUND(AZ94*L29,2)</f>
        <v>0</v>
      </c>
      <c r="AW94" s="88">
        <f>ROUND(BA94*L30,2)</f>
        <v>0</v>
      </c>
      <c r="AX94" s="88">
        <f>ROUND(BB94*L29,2)</f>
        <v>0</v>
      </c>
      <c r="AY94" s="88">
        <f>ROUND(BC94*L30,2)</f>
        <v>0</v>
      </c>
      <c r="AZ94" s="88">
        <f>ROUND(SUM(AZ95:AZ99),2)</f>
        <v>0</v>
      </c>
      <c r="BA94" s="88">
        <f>ROUND(SUM(BA95:BA99),2)</f>
        <v>0</v>
      </c>
      <c r="BB94" s="88">
        <f>ROUND(SUM(BB95:BB99),2)</f>
        <v>0</v>
      </c>
      <c r="BC94" s="88">
        <f>ROUND(SUM(BC95:BC99),2)</f>
        <v>0</v>
      </c>
      <c r="BD94" s="90">
        <f>ROUND(SUM(BD95:BD99),2)</f>
        <v>0</v>
      </c>
      <c r="BS94" s="91" t="s">
        <v>79</v>
      </c>
      <c r="BT94" s="91" t="s">
        <v>80</v>
      </c>
      <c r="BU94" s="92" t="s">
        <v>81</v>
      </c>
      <c r="BV94" s="91" t="s">
        <v>82</v>
      </c>
      <c r="BW94" s="91" t="s">
        <v>5</v>
      </c>
      <c r="BX94" s="91" t="s">
        <v>83</v>
      </c>
      <c r="CL94" s="91" t="s">
        <v>1</v>
      </c>
    </row>
    <row r="95" spans="1:91" s="7" customFormat="1" ht="16.5" customHeight="1">
      <c r="A95" s="93" t="s">
        <v>84</v>
      </c>
      <c r="B95" s="94"/>
      <c r="C95" s="95"/>
      <c r="D95" s="287" t="s">
        <v>85</v>
      </c>
      <c r="E95" s="287"/>
      <c r="F95" s="287"/>
      <c r="G95" s="287"/>
      <c r="H95" s="287"/>
      <c r="I95" s="96"/>
      <c r="J95" s="287" t="s">
        <v>86</v>
      </c>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8">
        <f>'101 - Hloubková sanace po...'!J30</f>
        <v>0</v>
      </c>
      <c r="AH95" s="289"/>
      <c r="AI95" s="289"/>
      <c r="AJ95" s="289"/>
      <c r="AK95" s="289"/>
      <c r="AL95" s="289"/>
      <c r="AM95" s="289"/>
      <c r="AN95" s="288">
        <f t="shared" si="0"/>
        <v>0</v>
      </c>
      <c r="AO95" s="289"/>
      <c r="AP95" s="289"/>
      <c r="AQ95" s="97" t="s">
        <v>87</v>
      </c>
      <c r="AR95" s="98"/>
      <c r="AS95" s="99">
        <v>0</v>
      </c>
      <c r="AT95" s="100">
        <f t="shared" si="1"/>
        <v>0</v>
      </c>
      <c r="AU95" s="101">
        <f>'101 - Hloubková sanace po...'!P130</f>
        <v>0</v>
      </c>
      <c r="AV95" s="100">
        <f>'101 - Hloubková sanace po...'!J33</f>
        <v>0</v>
      </c>
      <c r="AW95" s="100">
        <f>'101 - Hloubková sanace po...'!J34</f>
        <v>0</v>
      </c>
      <c r="AX95" s="100">
        <f>'101 - Hloubková sanace po...'!J35</f>
        <v>0</v>
      </c>
      <c r="AY95" s="100">
        <f>'101 - Hloubková sanace po...'!J36</f>
        <v>0</v>
      </c>
      <c r="AZ95" s="100">
        <f>'101 - Hloubková sanace po...'!F33</f>
        <v>0</v>
      </c>
      <c r="BA95" s="100">
        <f>'101 - Hloubková sanace po...'!F34</f>
        <v>0</v>
      </c>
      <c r="BB95" s="100">
        <f>'101 - Hloubková sanace po...'!F35</f>
        <v>0</v>
      </c>
      <c r="BC95" s="100">
        <f>'101 - Hloubková sanace po...'!F36</f>
        <v>0</v>
      </c>
      <c r="BD95" s="102">
        <f>'101 - Hloubková sanace po...'!F37</f>
        <v>0</v>
      </c>
      <c r="BT95" s="103" t="s">
        <v>88</v>
      </c>
      <c r="BV95" s="103" t="s">
        <v>82</v>
      </c>
      <c r="BW95" s="103" t="s">
        <v>89</v>
      </c>
      <c r="BX95" s="103" t="s">
        <v>5</v>
      </c>
      <c r="CL95" s="103" t="s">
        <v>1</v>
      </c>
      <c r="CM95" s="103" t="s">
        <v>90</v>
      </c>
    </row>
    <row r="96" spans="1:91" s="7" customFormat="1" ht="16.5" customHeight="1">
      <c r="A96" s="93" t="s">
        <v>84</v>
      </c>
      <c r="B96" s="94"/>
      <c r="C96" s="95"/>
      <c r="D96" s="287" t="s">
        <v>91</v>
      </c>
      <c r="E96" s="287"/>
      <c r="F96" s="287"/>
      <c r="G96" s="287"/>
      <c r="H96" s="287"/>
      <c r="I96" s="96"/>
      <c r="J96" s="287" t="s">
        <v>92</v>
      </c>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8">
        <f>'102 - Komunikace'!J30</f>
        <v>0</v>
      </c>
      <c r="AH96" s="289"/>
      <c r="AI96" s="289"/>
      <c r="AJ96" s="289"/>
      <c r="AK96" s="289"/>
      <c r="AL96" s="289"/>
      <c r="AM96" s="289"/>
      <c r="AN96" s="288">
        <f t="shared" si="0"/>
        <v>0</v>
      </c>
      <c r="AO96" s="289"/>
      <c r="AP96" s="289"/>
      <c r="AQ96" s="97" t="s">
        <v>87</v>
      </c>
      <c r="AR96" s="98"/>
      <c r="AS96" s="99">
        <v>0</v>
      </c>
      <c r="AT96" s="100">
        <f t="shared" si="1"/>
        <v>0</v>
      </c>
      <c r="AU96" s="101">
        <f>'102 - Komunikace'!P130</f>
        <v>0</v>
      </c>
      <c r="AV96" s="100">
        <f>'102 - Komunikace'!J33</f>
        <v>0</v>
      </c>
      <c r="AW96" s="100">
        <f>'102 - Komunikace'!J34</f>
        <v>0</v>
      </c>
      <c r="AX96" s="100">
        <f>'102 - Komunikace'!J35</f>
        <v>0</v>
      </c>
      <c r="AY96" s="100">
        <f>'102 - Komunikace'!J36</f>
        <v>0</v>
      </c>
      <c r="AZ96" s="100">
        <f>'102 - Komunikace'!F33</f>
        <v>0</v>
      </c>
      <c r="BA96" s="100">
        <f>'102 - Komunikace'!F34</f>
        <v>0</v>
      </c>
      <c r="BB96" s="100">
        <f>'102 - Komunikace'!F35</f>
        <v>0</v>
      </c>
      <c r="BC96" s="100">
        <f>'102 - Komunikace'!F36</f>
        <v>0</v>
      </c>
      <c r="BD96" s="102">
        <f>'102 - Komunikace'!F37</f>
        <v>0</v>
      </c>
      <c r="BT96" s="103" t="s">
        <v>88</v>
      </c>
      <c r="BV96" s="103" t="s">
        <v>82</v>
      </c>
      <c r="BW96" s="103" t="s">
        <v>93</v>
      </c>
      <c r="BX96" s="103" t="s">
        <v>5</v>
      </c>
      <c r="CL96" s="103" t="s">
        <v>1</v>
      </c>
      <c r="CM96" s="103" t="s">
        <v>90</v>
      </c>
    </row>
    <row r="97" spans="1:91" s="7" customFormat="1" ht="16.5" customHeight="1">
      <c r="A97" s="93" t="s">
        <v>84</v>
      </c>
      <c r="B97" s="94"/>
      <c r="C97" s="95"/>
      <c r="D97" s="287" t="s">
        <v>94</v>
      </c>
      <c r="E97" s="287"/>
      <c r="F97" s="287"/>
      <c r="G97" s="287"/>
      <c r="H97" s="287"/>
      <c r="I97" s="96"/>
      <c r="J97" s="287" t="s">
        <v>95</v>
      </c>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8">
        <f>'401 - SO21 Úprava TV'!J30</f>
        <v>0</v>
      </c>
      <c r="AH97" s="289"/>
      <c r="AI97" s="289"/>
      <c r="AJ97" s="289"/>
      <c r="AK97" s="289"/>
      <c r="AL97" s="289"/>
      <c r="AM97" s="289"/>
      <c r="AN97" s="288">
        <f t="shared" si="0"/>
        <v>0</v>
      </c>
      <c r="AO97" s="289"/>
      <c r="AP97" s="289"/>
      <c r="AQ97" s="97" t="s">
        <v>87</v>
      </c>
      <c r="AR97" s="98"/>
      <c r="AS97" s="99">
        <v>0</v>
      </c>
      <c r="AT97" s="100">
        <f t="shared" si="1"/>
        <v>0</v>
      </c>
      <c r="AU97" s="101">
        <f>'401 - SO21 Úprava TV'!P123</f>
        <v>0</v>
      </c>
      <c r="AV97" s="100">
        <f>'401 - SO21 Úprava TV'!J33</f>
        <v>0</v>
      </c>
      <c r="AW97" s="100">
        <f>'401 - SO21 Úprava TV'!J34</f>
        <v>0</v>
      </c>
      <c r="AX97" s="100">
        <f>'401 - SO21 Úprava TV'!J35</f>
        <v>0</v>
      </c>
      <c r="AY97" s="100">
        <f>'401 - SO21 Úprava TV'!J36</f>
        <v>0</v>
      </c>
      <c r="AZ97" s="100">
        <f>'401 - SO21 Úprava TV'!F33</f>
        <v>0</v>
      </c>
      <c r="BA97" s="100">
        <f>'401 - SO21 Úprava TV'!F34</f>
        <v>0</v>
      </c>
      <c r="BB97" s="100">
        <f>'401 - SO21 Úprava TV'!F35</f>
        <v>0</v>
      </c>
      <c r="BC97" s="100">
        <f>'401 - SO21 Úprava TV'!F36</f>
        <v>0</v>
      </c>
      <c r="BD97" s="102">
        <f>'401 - SO21 Úprava TV'!F37</f>
        <v>0</v>
      </c>
      <c r="BT97" s="103" t="s">
        <v>88</v>
      </c>
      <c r="BV97" s="103" t="s">
        <v>82</v>
      </c>
      <c r="BW97" s="103" t="s">
        <v>96</v>
      </c>
      <c r="BX97" s="103" t="s">
        <v>5</v>
      </c>
      <c r="CL97" s="103" t="s">
        <v>1</v>
      </c>
      <c r="CM97" s="103" t="s">
        <v>90</v>
      </c>
    </row>
    <row r="98" spans="1:91" s="7" customFormat="1" ht="16.5" customHeight="1">
      <c r="A98" s="93" t="s">
        <v>84</v>
      </c>
      <c r="B98" s="94"/>
      <c r="C98" s="95"/>
      <c r="D98" s="287" t="s">
        <v>97</v>
      </c>
      <c r="E98" s="287"/>
      <c r="F98" s="287"/>
      <c r="G98" s="287"/>
      <c r="H98" s="287"/>
      <c r="I98" s="96"/>
      <c r="J98" s="287" t="s">
        <v>98</v>
      </c>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8">
        <f>'402 - Zajištění trakčního...'!J30</f>
        <v>0</v>
      </c>
      <c r="AH98" s="289"/>
      <c r="AI98" s="289"/>
      <c r="AJ98" s="289"/>
      <c r="AK98" s="289"/>
      <c r="AL98" s="289"/>
      <c r="AM98" s="289"/>
      <c r="AN98" s="288">
        <f t="shared" si="0"/>
        <v>0</v>
      </c>
      <c r="AO98" s="289"/>
      <c r="AP98" s="289"/>
      <c r="AQ98" s="97" t="s">
        <v>87</v>
      </c>
      <c r="AR98" s="98"/>
      <c r="AS98" s="99">
        <v>0</v>
      </c>
      <c r="AT98" s="100">
        <f t="shared" si="1"/>
        <v>0</v>
      </c>
      <c r="AU98" s="101">
        <f>'402 - Zajištění trakčního...'!P118</f>
        <v>0</v>
      </c>
      <c r="AV98" s="100">
        <f>'402 - Zajištění trakčního...'!J33</f>
        <v>0</v>
      </c>
      <c r="AW98" s="100">
        <f>'402 - Zajištění trakčního...'!J34</f>
        <v>0</v>
      </c>
      <c r="AX98" s="100">
        <f>'402 - Zajištění trakčního...'!J35</f>
        <v>0</v>
      </c>
      <c r="AY98" s="100">
        <f>'402 - Zajištění trakčního...'!J36</f>
        <v>0</v>
      </c>
      <c r="AZ98" s="100">
        <f>'402 - Zajištění trakčního...'!F33</f>
        <v>0</v>
      </c>
      <c r="BA98" s="100">
        <f>'402 - Zajištění trakčního...'!F34</f>
        <v>0</v>
      </c>
      <c r="BB98" s="100">
        <f>'402 - Zajištění trakčního...'!F35</f>
        <v>0</v>
      </c>
      <c r="BC98" s="100">
        <f>'402 - Zajištění trakčního...'!F36</f>
        <v>0</v>
      </c>
      <c r="BD98" s="102">
        <f>'402 - Zajištění trakčního...'!F37</f>
        <v>0</v>
      </c>
      <c r="BT98" s="103" t="s">
        <v>88</v>
      </c>
      <c r="BV98" s="103" t="s">
        <v>82</v>
      </c>
      <c r="BW98" s="103" t="s">
        <v>99</v>
      </c>
      <c r="BX98" s="103" t="s">
        <v>5</v>
      </c>
      <c r="CL98" s="103" t="s">
        <v>1</v>
      </c>
      <c r="CM98" s="103" t="s">
        <v>90</v>
      </c>
    </row>
    <row r="99" spans="1:91" s="7" customFormat="1" ht="16.5" customHeight="1">
      <c r="A99" s="93" t="s">
        <v>84</v>
      </c>
      <c r="B99" s="94"/>
      <c r="C99" s="95"/>
      <c r="D99" s="287" t="s">
        <v>100</v>
      </c>
      <c r="E99" s="287"/>
      <c r="F99" s="287"/>
      <c r="G99" s="287"/>
      <c r="H99" s="287"/>
      <c r="I99" s="96"/>
      <c r="J99" s="287" t="s">
        <v>101</v>
      </c>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8">
        <f>'901 - Vedlejší rozpočtové...'!J30</f>
        <v>0</v>
      </c>
      <c r="AH99" s="289"/>
      <c r="AI99" s="289"/>
      <c r="AJ99" s="289"/>
      <c r="AK99" s="289"/>
      <c r="AL99" s="289"/>
      <c r="AM99" s="289"/>
      <c r="AN99" s="288">
        <f t="shared" si="0"/>
        <v>0</v>
      </c>
      <c r="AO99" s="289"/>
      <c r="AP99" s="289"/>
      <c r="AQ99" s="97" t="s">
        <v>87</v>
      </c>
      <c r="AR99" s="98"/>
      <c r="AS99" s="104">
        <v>0</v>
      </c>
      <c r="AT99" s="105">
        <f t="shared" si="1"/>
        <v>0</v>
      </c>
      <c r="AU99" s="106">
        <f>'901 - Vedlejší rozpočtové...'!P122</f>
        <v>0</v>
      </c>
      <c r="AV99" s="105">
        <f>'901 - Vedlejší rozpočtové...'!J33</f>
        <v>0</v>
      </c>
      <c r="AW99" s="105">
        <f>'901 - Vedlejší rozpočtové...'!J34</f>
        <v>0</v>
      </c>
      <c r="AX99" s="105">
        <f>'901 - Vedlejší rozpočtové...'!J35</f>
        <v>0</v>
      </c>
      <c r="AY99" s="105">
        <f>'901 - Vedlejší rozpočtové...'!J36</f>
        <v>0</v>
      </c>
      <c r="AZ99" s="105">
        <f>'901 - Vedlejší rozpočtové...'!F33</f>
        <v>0</v>
      </c>
      <c r="BA99" s="105">
        <f>'901 - Vedlejší rozpočtové...'!F34</f>
        <v>0</v>
      </c>
      <c r="BB99" s="105">
        <f>'901 - Vedlejší rozpočtové...'!F35</f>
        <v>0</v>
      </c>
      <c r="BC99" s="105">
        <f>'901 - Vedlejší rozpočtové...'!F36</f>
        <v>0</v>
      </c>
      <c r="BD99" s="107">
        <f>'901 - Vedlejší rozpočtové...'!F37</f>
        <v>0</v>
      </c>
      <c r="BT99" s="103" t="s">
        <v>88</v>
      </c>
      <c r="BV99" s="103" t="s">
        <v>82</v>
      </c>
      <c r="BW99" s="103" t="s">
        <v>102</v>
      </c>
      <c r="BX99" s="103" t="s">
        <v>5</v>
      </c>
      <c r="CL99" s="103" t="s">
        <v>1</v>
      </c>
      <c r="CM99" s="103" t="s">
        <v>90</v>
      </c>
    </row>
    <row r="100" spans="1:91" s="2" customFormat="1" ht="30" customHeight="1">
      <c r="A100" s="34"/>
      <c r="B100" s="35"/>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9"/>
      <c r="AS100" s="34"/>
      <c r="AT100" s="34"/>
      <c r="AU100" s="34"/>
      <c r="AV100" s="34"/>
      <c r="AW100" s="34"/>
      <c r="AX100" s="34"/>
      <c r="AY100" s="34"/>
      <c r="AZ100" s="34"/>
      <c r="BA100" s="34"/>
      <c r="BB100" s="34"/>
      <c r="BC100" s="34"/>
      <c r="BD100" s="34"/>
      <c r="BE100" s="34"/>
    </row>
    <row r="101" spans="1:91" s="2" customFormat="1" ht="6.95" customHeight="1">
      <c r="A101" s="34"/>
      <c r="B101" s="54"/>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39"/>
      <c r="AS101" s="34"/>
      <c r="AT101" s="34"/>
      <c r="AU101" s="34"/>
      <c r="AV101" s="34"/>
      <c r="AW101" s="34"/>
      <c r="AX101" s="34"/>
      <c r="AY101" s="34"/>
      <c r="AZ101" s="34"/>
      <c r="BA101" s="34"/>
      <c r="BB101" s="34"/>
      <c r="BC101" s="34"/>
      <c r="BD101" s="34"/>
      <c r="BE101" s="34"/>
    </row>
  </sheetData>
  <sheetProtection algorithmName="SHA-512" hashValue="xOhr71O1fJHcS2DOm1Mv9Ek/7BDsFu+2p7L0jYAttxmOx9wGmngRncYSsQIGf7N/OBV6qdcf50we5hD5Dcy3/g==" saltValue="SWqGZx9pjoLk5xxG4pTqH1fIVX5skTwBQxZJshWed7UyVH6WxtqqFv9kC52go6lidNrlcMAXNhIfzCrfqJ4mYg=="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101 - Hloubková sanace po...'!C2" display="/"/>
    <hyperlink ref="A96" location="'102 - Komunikace'!C2" display="/"/>
    <hyperlink ref="A97" location="'401 - SO21 Úprava TV'!C2" display="/"/>
    <hyperlink ref="A98" location="'402 - Zajištění trakčního...'!C2" display="/"/>
    <hyperlink ref="A99" location="'901 - Vedlejší rozpočtové...'!C2" display="/"/>
  </hyperlinks>
  <pageMargins left="0.39370078740157483" right="0.39370078740157483" top="0.39370078740157483" bottom="0.39370078740157483" header="0" footer="0"/>
  <pageSetup paperSize="9" scale="75" fitToHeight="100" orientation="portrait"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1"/>
  <sheetViews>
    <sheetView showGridLines="0" tabSelected="1"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8"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8"/>
      <c r="L2" s="311"/>
      <c r="M2" s="311"/>
      <c r="N2" s="311"/>
      <c r="O2" s="311"/>
      <c r="P2" s="311"/>
      <c r="Q2" s="311"/>
      <c r="R2" s="311"/>
      <c r="S2" s="311"/>
      <c r="T2" s="311"/>
      <c r="U2" s="311"/>
      <c r="V2" s="311"/>
      <c r="AT2" s="17" t="s">
        <v>89</v>
      </c>
    </row>
    <row r="3" spans="1:46" s="1" customFormat="1" ht="6.95" customHeight="1">
      <c r="B3" s="109"/>
      <c r="C3" s="110"/>
      <c r="D3" s="110"/>
      <c r="E3" s="110"/>
      <c r="F3" s="110"/>
      <c r="G3" s="110"/>
      <c r="H3" s="110"/>
      <c r="I3" s="111"/>
      <c r="J3" s="110"/>
      <c r="K3" s="110"/>
      <c r="L3" s="20"/>
      <c r="AT3" s="17" t="s">
        <v>90</v>
      </c>
    </row>
    <row r="4" spans="1:46" s="1" customFormat="1" ht="24.95" customHeight="1">
      <c r="B4" s="20"/>
      <c r="D4" s="112" t="s">
        <v>103</v>
      </c>
      <c r="I4" s="108"/>
      <c r="L4" s="20"/>
      <c r="M4" s="113" t="s">
        <v>10</v>
      </c>
      <c r="AT4" s="17" t="s">
        <v>4</v>
      </c>
    </row>
    <row r="5" spans="1:46" s="1" customFormat="1" ht="6.95" customHeight="1">
      <c r="B5" s="20"/>
      <c r="I5" s="108"/>
      <c r="L5" s="20"/>
    </row>
    <row r="6" spans="1:46" s="1" customFormat="1" ht="12" customHeight="1">
      <c r="B6" s="20"/>
      <c r="D6" s="114" t="s">
        <v>16</v>
      </c>
      <c r="I6" s="108"/>
      <c r="L6" s="20"/>
    </row>
    <row r="7" spans="1:46" s="1" customFormat="1" ht="16.5" customHeight="1">
      <c r="B7" s="20"/>
      <c r="E7" s="312" t="str">
        <f>'Rekapitulace stavby'!K6</f>
        <v>Prosecká, Praha 8 (úsek U Pekařky - Na Rozhraní), číslo akce 999049</v>
      </c>
      <c r="F7" s="313"/>
      <c r="G7" s="313"/>
      <c r="H7" s="313"/>
      <c r="I7" s="108"/>
      <c r="L7" s="20"/>
    </row>
    <row r="8" spans="1:46" s="2" customFormat="1" ht="12" customHeight="1">
      <c r="A8" s="34"/>
      <c r="B8" s="39"/>
      <c r="C8" s="34"/>
      <c r="D8" s="114" t="s">
        <v>104</v>
      </c>
      <c r="E8" s="34"/>
      <c r="F8" s="34"/>
      <c r="G8" s="34"/>
      <c r="H8" s="34"/>
      <c r="I8" s="115"/>
      <c r="J8" s="34"/>
      <c r="K8" s="34"/>
      <c r="L8" s="51"/>
      <c r="S8" s="34"/>
      <c r="T8" s="34"/>
      <c r="U8" s="34"/>
      <c r="V8" s="34"/>
      <c r="W8" s="34"/>
      <c r="X8" s="34"/>
      <c r="Y8" s="34"/>
      <c r="Z8" s="34"/>
      <c r="AA8" s="34"/>
      <c r="AB8" s="34"/>
      <c r="AC8" s="34"/>
      <c r="AD8" s="34"/>
      <c r="AE8" s="34"/>
    </row>
    <row r="9" spans="1:46" s="2" customFormat="1" ht="16.5" customHeight="1">
      <c r="A9" s="34"/>
      <c r="B9" s="39"/>
      <c r="C9" s="34"/>
      <c r="D9" s="34"/>
      <c r="E9" s="314" t="s">
        <v>105</v>
      </c>
      <c r="F9" s="315"/>
      <c r="G9" s="315"/>
      <c r="H9" s="315"/>
      <c r="I9" s="115"/>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4" t="s">
        <v>21</v>
      </c>
      <c r="E12" s="34"/>
      <c r="F12" s="116" t="s">
        <v>22</v>
      </c>
      <c r="G12" s="34"/>
      <c r="H12" s="34"/>
      <c r="I12" s="117" t="s">
        <v>23</v>
      </c>
      <c r="J12" s="118" t="str">
        <f>'Rekapitulace stavby'!AN8</f>
        <v>13. 2. 2020</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4" t="s">
        <v>25</v>
      </c>
      <c r="E14" s="34"/>
      <c r="F14" s="34"/>
      <c r="G14" s="34"/>
      <c r="H14" s="34"/>
      <c r="I14" s="117" t="s">
        <v>26</v>
      </c>
      <c r="J14" s="116" t="s">
        <v>27</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6" t="s">
        <v>28</v>
      </c>
      <c r="F15" s="34"/>
      <c r="G15" s="34"/>
      <c r="H15" s="34"/>
      <c r="I15" s="117" t="s">
        <v>29</v>
      </c>
      <c r="J15" s="116" t="s">
        <v>30</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31</v>
      </c>
      <c r="E17" s="34"/>
      <c r="F17" s="34"/>
      <c r="G17" s="34"/>
      <c r="H17" s="34"/>
      <c r="I17" s="117" t="s">
        <v>26</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6" t="str">
        <f>'Rekapitulace stavby'!E14</f>
        <v>Vyplň údaj</v>
      </c>
      <c r="F18" s="317"/>
      <c r="G18" s="317"/>
      <c r="H18" s="317"/>
      <c r="I18" s="117" t="s">
        <v>29</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33</v>
      </c>
      <c r="E20" s="34"/>
      <c r="F20" s="34"/>
      <c r="G20" s="34"/>
      <c r="H20" s="34"/>
      <c r="I20" s="117" t="s">
        <v>26</v>
      </c>
      <c r="J20" s="116" t="s">
        <v>34</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35</v>
      </c>
      <c r="F21" s="34"/>
      <c r="G21" s="34"/>
      <c r="H21" s="34"/>
      <c r="I21" s="117" t="s">
        <v>29</v>
      </c>
      <c r="J21" s="116" t="s">
        <v>36</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37</v>
      </c>
      <c r="E23" s="34"/>
      <c r="F23" s="34"/>
      <c r="G23" s="34"/>
      <c r="H23" s="34"/>
      <c r="I23" s="117" t="s">
        <v>26</v>
      </c>
      <c r="J23" s="116" t="s">
        <v>34</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
        <v>35</v>
      </c>
      <c r="F24" s="34"/>
      <c r="G24" s="34"/>
      <c r="H24" s="34"/>
      <c r="I24" s="117" t="s">
        <v>29</v>
      </c>
      <c r="J24" s="116" t="s">
        <v>36</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39</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40</v>
      </c>
      <c r="E30" s="34"/>
      <c r="F30" s="34"/>
      <c r="G30" s="34"/>
      <c r="H30" s="34"/>
      <c r="I30" s="115"/>
      <c r="J30" s="126">
        <f>ROUND(J130,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42</v>
      </c>
      <c r="G32" s="34"/>
      <c r="H32" s="34"/>
      <c r="I32" s="128" t="s">
        <v>41</v>
      </c>
      <c r="J32" s="127" t="s">
        <v>43</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44</v>
      </c>
      <c r="E33" s="114" t="s">
        <v>45</v>
      </c>
      <c r="F33" s="130">
        <f>ROUND((SUM(BE130:BE300)),  2)</f>
        <v>0</v>
      </c>
      <c r="G33" s="34"/>
      <c r="H33" s="34"/>
      <c r="I33" s="131">
        <v>0.21</v>
      </c>
      <c r="J33" s="130">
        <f>ROUND(((SUM(BE130:BE300))*I33),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46</v>
      </c>
      <c r="F34" s="130">
        <f>ROUND((SUM(BF130:BF300)),  2)</f>
        <v>0</v>
      </c>
      <c r="G34" s="34"/>
      <c r="H34" s="34"/>
      <c r="I34" s="131">
        <v>0.15</v>
      </c>
      <c r="J34" s="130">
        <f>ROUND(((SUM(BF130:BF300))*I34),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4" t="s">
        <v>47</v>
      </c>
      <c r="F35" s="130">
        <f>ROUND((SUM(BG130:BG300)),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4" t="s">
        <v>48</v>
      </c>
      <c r="F36" s="130">
        <f>ROUND((SUM(BH130:BH300)),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4" t="s">
        <v>49</v>
      </c>
      <c r="F37" s="130">
        <f>ROUND((SUM(BI130:BI300)),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50</v>
      </c>
      <c r="E39" s="134"/>
      <c r="F39" s="134"/>
      <c r="G39" s="135" t="s">
        <v>51</v>
      </c>
      <c r="H39" s="136" t="s">
        <v>52</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1:31" s="1" customFormat="1" ht="14.45" customHeight="1">
      <c r="B41" s="20"/>
      <c r="I41" s="108"/>
      <c r="L41" s="20"/>
    </row>
    <row r="42" spans="1:31" s="1" customFormat="1" ht="14.45" customHeight="1">
      <c r="B42" s="20"/>
      <c r="I42" s="108"/>
      <c r="L42" s="20"/>
    </row>
    <row r="43" spans="1:31" s="1" customFormat="1" ht="14.45" customHeight="1">
      <c r="B43" s="20"/>
      <c r="I43" s="108"/>
      <c r="L43" s="20"/>
    </row>
    <row r="44" spans="1:31" s="1" customFormat="1" ht="14.45" customHeight="1">
      <c r="B44" s="20"/>
      <c r="I44" s="108"/>
      <c r="L44" s="20"/>
    </row>
    <row r="45" spans="1:31" s="1" customFormat="1" ht="14.45" customHeight="1">
      <c r="B45" s="20"/>
      <c r="I45" s="108"/>
      <c r="L45" s="20"/>
    </row>
    <row r="46" spans="1:31" s="1" customFormat="1" ht="14.45" customHeight="1">
      <c r="B46" s="20"/>
      <c r="I46" s="108"/>
      <c r="L46" s="20"/>
    </row>
    <row r="47" spans="1:31" s="1" customFormat="1" ht="14.45" customHeight="1">
      <c r="B47" s="20"/>
      <c r="I47" s="108"/>
      <c r="L47" s="20"/>
    </row>
    <row r="48" spans="1:31" s="1" customFormat="1" ht="14.45" customHeight="1">
      <c r="B48" s="20"/>
      <c r="I48" s="108"/>
      <c r="L48" s="20"/>
    </row>
    <row r="49" spans="1:31" s="1" customFormat="1" ht="14.45" customHeight="1">
      <c r="B49" s="20"/>
      <c r="I49" s="108"/>
      <c r="L49" s="20"/>
    </row>
    <row r="50" spans="1:31" s="2" customFormat="1" ht="14.45" customHeight="1">
      <c r="B50" s="51"/>
      <c r="D50" s="140" t="s">
        <v>53</v>
      </c>
      <c r="E50" s="141"/>
      <c r="F50" s="141"/>
      <c r="G50" s="140" t="s">
        <v>54</v>
      </c>
      <c r="H50" s="141"/>
      <c r="I50" s="142"/>
      <c r="J50" s="141"/>
      <c r="K50" s="141"/>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3" t="s">
        <v>55</v>
      </c>
      <c r="E61" s="144"/>
      <c r="F61" s="145" t="s">
        <v>56</v>
      </c>
      <c r="G61" s="143" t="s">
        <v>55</v>
      </c>
      <c r="H61" s="144"/>
      <c r="I61" s="146"/>
      <c r="J61" s="147" t="s">
        <v>56</v>
      </c>
      <c r="K61" s="144"/>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40" t="s">
        <v>57</v>
      </c>
      <c r="E65" s="148"/>
      <c r="F65" s="148"/>
      <c r="G65" s="140" t="s">
        <v>58</v>
      </c>
      <c r="H65" s="148"/>
      <c r="I65" s="149"/>
      <c r="J65" s="148"/>
      <c r="K65" s="14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3" t="s">
        <v>55</v>
      </c>
      <c r="E76" s="144"/>
      <c r="F76" s="145" t="s">
        <v>56</v>
      </c>
      <c r="G76" s="143" t="s">
        <v>55</v>
      </c>
      <c r="H76" s="144"/>
      <c r="I76" s="146"/>
      <c r="J76" s="147" t="s">
        <v>56</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47"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47" s="2" customFormat="1" ht="24.95" customHeight="1">
      <c r="A82" s="34"/>
      <c r="B82" s="35"/>
      <c r="C82" s="23" t="s">
        <v>106</v>
      </c>
      <c r="D82" s="36"/>
      <c r="E82" s="36"/>
      <c r="F82" s="36"/>
      <c r="G82" s="36"/>
      <c r="H82" s="36"/>
      <c r="I82" s="115"/>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19" t="str">
        <f>E7</f>
        <v>Prosecká, Praha 8 (úsek U Pekařky - Na Rozhraní), číslo akce 999049</v>
      </c>
      <c r="F85" s="320"/>
      <c r="G85" s="320"/>
      <c r="H85" s="320"/>
      <c r="I85" s="115"/>
      <c r="J85" s="36"/>
      <c r="K85" s="36"/>
      <c r="L85" s="51"/>
      <c r="S85" s="34"/>
      <c r="T85" s="34"/>
      <c r="U85" s="34"/>
      <c r="V85" s="34"/>
      <c r="W85" s="34"/>
      <c r="X85" s="34"/>
      <c r="Y85" s="34"/>
      <c r="Z85" s="34"/>
      <c r="AA85" s="34"/>
      <c r="AB85" s="34"/>
      <c r="AC85" s="34"/>
      <c r="AD85" s="34"/>
      <c r="AE85" s="34"/>
    </row>
    <row r="86" spans="1:47" s="2" customFormat="1" ht="12" customHeight="1">
      <c r="A86" s="34"/>
      <c r="B86" s="35"/>
      <c r="C86" s="29" t="s">
        <v>104</v>
      </c>
      <c r="D86" s="36"/>
      <c r="E86" s="36"/>
      <c r="F86" s="36"/>
      <c r="G86" s="36"/>
      <c r="H86" s="36"/>
      <c r="I86" s="115"/>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71" t="str">
        <f>E9</f>
        <v>101 - Hloubková sanace podloží</v>
      </c>
      <c r="F87" s="321"/>
      <c r="G87" s="321"/>
      <c r="H87" s="321"/>
      <c r="I87" s="115"/>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47" s="2" customFormat="1" ht="12" customHeight="1">
      <c r="A89" s="34"/>
      <c r="B89" s="35"/>
      <c r="C89" s="29" t="s">
        <v>21</v>
      </c>
      <c r="D89" s="36"/>
      <c r="E89" s="36"/>
      <c r="F89" s="27" t="str">
        <f>F12</f>
        <v>Praha 8</v>
      </c>
      <c r="G89" s="36"/>
      <c r="H89" s="36"/>
      <c r="I89" s="117" t="s">
        <v>23</v>
      </c>
      <c r="J89" s="66" t="str">
        <f>IF(J12="","",J12)</f>
        <v>13. 2. 2020</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47" s="2" customFormat="1" ht="15.2" customHeight="1">
      <c r="A91" s="34"/>
      <c r="B91" s="35"/>
      <c r="C91" s="29" t="s">
        <v>25</v>
      </c>
      <c r="D91" s="36"/>
      <c r="E91" s="36"/>
      <c r="F91" s="27" t="str">
        <f>E15</f>
        <v>Technická správa komunikací hl. m. Prahy, a.s.</v>
      </c>
      <c r="G91" s="36"/>
      <c r="H91" s="36"/>
      <c r="I91" s="117" t="s">
        <v>33</v>
      </c>
      <c r="J91" s="32" t="str">
        <f>E21</f>
        <v>Sinpps s.r.o</v>
      </c>
      <c r="K91" s="36"/>
      <c r="L91" s="51"/>
      <c r="S91" s="34"/>
      <c r="T91" s="34"/>
      <c r="U91" s="34"/>
      <c r="V91" s="34"/>
      <c r="W91" s="34"/>
      <c r="X91" s="34"/>
      <c r="Y91" s="34"/>
      <c r="Z91" s="34"/>
      <c r="AA91" s="34"/>
      <c r="AB91" s="34"/>
      <c r="AC91" s="34"/>
      <c r="AD91" s="34"/>
      <c r="AE91" s="34"/>
    </row>
    <row r="92" spans="1:47" s="2" customFormat="1" ht="15.2" customHeight="1">
      <c r="A92" s="34"/>
      <c r="B92" s="35"/>
      <c r="C92" s="29" t="s">
        <v>31</v>
      </c>
      <c r="D92" s="36"/>
      <c r="E92" s="36"/>
      <c r="F92" s="27" t="str">
        <f>IF(E18="","",E18)</f>
        <v>Vyplň údaj</v>
      </c>
      <c r="G92" s="36"/>
      <c r="H92" s="36"/>
      <c r="I92" s="117" t="s">
        <v>37</v>
      </c>
      <c r="J92" s="32" t="str">
        <f>E24</f>
        <v>Sinpps s.r.o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47" s="2" customFormat="1" ht="29.25" customHeight="1">
      <c r="A94" s="34"/>
      <c r="B94" s="35"/>
      <c r="C94" s="156" t="s">
        <v>107</v>
      </c>
      <c r="D94" s="157"/>
      <c r="E94" s="157"/>
      <c r="F94" s="157"/>
      <c r="G94" s="157"/>
      <c r="H94" s="157"/>
      <c r="I94" s="158"/>
      <c r="J94" s="159" t="s">
        <v>108</v>
      </c>
      <c r="K94" s="157"/>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109</v>
      </c>
      <c r="D96" s="36"/>
      <c r="E96" s="36"/>
      <c r="F96" s="36"/>
      <c r="G96" s="36"/>
      <c r="H96" s="36"/>
      <c r="I96" s="115"/>
      <c r="J96" s="84">
        <f>J130</f>
        <v>0</v>
      </c>
      <c r="K96" s="36"/>
      <c r="L96" s="51"/>
      <c r="S96" s="34"/>
      <c r="T96" s="34"/>
      <c r="U96" s="34"/>
      <c r="V96" s="34"/>
      <c r="W96" s="34"/>
      <c r="X96" s="34"/>
      <c r="Y96" s="34"/>
      <c r="Z96" s="34"/>
      <c r="AA96" s="34"/>
      <c r="AB96" s="34"/>
      <c r="AC96" s="34"/>
      <c r="AD96" s="34"/>
      <c r="AE96" s="34"/>
      <c r="AU96" s="17" t="s">
        <v>110</v>
      </c>
    </row>
    <row r="97" spans="1:31" s="9" customFormat="1" ht="24.95" customHeight="1">
      <c r="B97" s="161"/>
      <c r="C97" s="162"/>
      <c r="D97" s="163" t="s">
        <v>111</v>
      </c>
      <c r="E97" s="164"/>
      <c r="F97" s="164"/>
      <c r="G97" s="164"/>
      <c r="H97" s="164"/>
      <c r="I97" s="165"/>
      <c r="J97" s="166">
        <f>J131</f>
        <v>0</v>
      </c>
      <c r="K97" s="162"/>
      <c r="L97" s="167"/>
    </row>
    <row r="98" spans="1:31" s="10" customFormat="1" ht="19.899999999999999" customHeight="1">
      <c r="B98" s="168"/>
      <c r="C98" s="169"/>
      <c r="D98" s="170" t="s">
        <v>112</v>
      </c>
      <c r="E98" s="171"/>
      <c r="F98" s="171"/>
      <c r="G98" s="171"/>
      <c r="H98" s="171"/>
      <c r="I98" s="172"/>
      <c r="J98" s="173">
        <f>J132</f>
        <v>0</v>
      </c>
      <c r="K98" s="169"/>
      <c r="L98" s="174"/>
    </row>
    <row r="99" spans="1:31" s="10" customFormat="1" ht="14.85" customHeight="1">
      <c r="B99" s="168"/>
      <c r="C99" s="169"/>
      <c r="D99" s="170" t="s">
        <v>113</v>
      </c>
      <c r="E99" s="171"/>
      <c r="F99" s="171"/>
      <c r="G99" s="171"/>
      <c r="H99" s="171"/>
      <c r="I99" s="172"/>
      <c r="J99" s="173">
        <f>J133</f>
        <v>0</v>
      </c>
      <c r="K99" s="169"/>
      <c r="L99" s="174"/>
    </row>
    <row r="100" spans="1:31" s="10" customFormat="1" ht="14.85" customHeight="1">
      <c r="B100" s="168"/>
      <c r="C100" s="169"/>
      <c r="D100" s="170" t="s">
        <v>114</v>
      </c>
      <c r="E100" s="171"/>
      <c r="F100" s="171"/>
      <c r="G100" s="171"/>
      <c r="H100" s="171"/>
      <c r="I100" s="172"/>
      <c r="J100" s="173">
        <f>J173</f>
        <v>0</v>
      </c>
      <c r="K100" s="169"/>
      <c r="L100" s="174"/>
    </row>
    <row r="101" spans="1:31" s="10" customFormat="1" ht="14.85" customHeight="1">
      <c r="B101" s="168"/>
      <c r="C101" s="169"/>
      <c r="D101" s="170" t="s">
        <v>115</v>
      </c>
      <c r="E101" s="171"/>
      <c r="F101" s="171"/>
      <c r="G101" s="171"/>
      <c r="H101" s="171"/>
      <c r="I101" s="172"/>
      <c r="J101" s="173">
        <f>J180</f>
        <v>0</v>
      </c>
      <c r="K101" s="169"/>
      <c r="L101" s="174"/>
    </row>
    <row r="102" spans="1:31" s="10" customFormat="1" ht="19.899999999999999" customHeight="1">
      <c r="B102" s="168"/>
      <c r="C102" s="169"/>
      <c r="D102" s="170" t="s">
        <v>116</v>
      </c>
      <c r="E102" s="171"/>
      <c r="F102" s="171"/>
      <c r="G102" s="171"/>
      <c r="H102" s="171"/>
      <c r="I102" s="172"/>
      <c r="J102" s="173">
        <f>J182</f>
        <v>0</v>
      </c>
      <c r="K102" s="169"/>
      <c r="L102" s="174"/>
    </row>
    <row r="103" spans="1:31" s="10" customFormat="1" ht="14.85" customHeight="1">
      <c r="B103" s="168"/>
      <c r="C103" s="169"/>
      <c r="D103" s="170" t="s">
        <v>113</v>
      </c>
      <c r="E103" s="171"/>
      <c r="F103" s="171"/>
      <c r="G103" s="171"/>
      <c r="H103" s="171"/>
      <c r="I103" s="172"/>
      <c r="J103" s="173">
        <f>J183</f>
        <v>0</v>
      </c>
      <c r="K103" s="169"/>
      <c r="L103" s="174"/>
    </row>
    <row r="104" spans="1:31" s="10" customFormat="1" ht="14.85" customHeight="1">
      <c r="B104" s="168"/>
      <c r="C104" s="169"/>
      <c r="D104" s="170" t="s">
        <v>114</v>
      </c>
      <c r="E104" s="171"/>
      <c r="F104" s="171"/>
      <c r="G104" s="171"/>
      <c r="H104" s="171"/>
      <c r="I104" s="172"/>
      <c r="J104" s="173">
        <f>J223</f>
        <v>0</v>
      </c>
      <c r="K104" s="169"/>
      <c r="L104" s="174"/>
    </row>
    <row r="105" spans="1:31" s="10" customFormat="1" ht="14.85" customHeight="1">
      <c r="B105" s="168"/>
      <c r="C105" s="169"/>
      <c r="D105" s="170" t="s">
        <v>115</v>
      </c>
      <c r="E105" s="171"/>
      <c r="F105" s="171"/>
      <c r="G105" s="171"/>
      <c r="H105" s="171"/>
      <c r="I105" s="172"/>
      <c r="J105" s="173">
        <f>J229</f>
        <v>0</v>
      </c>
      <c r="K105" s="169"/>
      <c r="L105" s="174"/>
    </row>
    <row r="106" spans="1:31" s="10" customFormat="1" ht="19.899999999999999" customHeight="1">
      <c r="B106" s="168"/>
      <c r="C106" s="169"/>
      <c r="D106" s="170" t="s">
        <v>117</v>
      </c>
      <c r="E106" s="171"/>
      <c r="F106" s="171"/>
      <c r="G106" s="171"/>
      <c r="H106" s="171"/>
      <c r="I106" s="172"/>
      <c r="J106" s="173">
        <f>J231</f>
        <v>0</v>
      </c>
      <c r="K106" s="169"/>
      <c r="L106" s="174"/>
    </row>
    <row r="107" spans="1:31" s="10" customFormat="1" ht="14.85" customHeight="1">
      <c r="B107" s="168"/>
      <c r="C107" s="169"/>
      <c r="D107" s="170" t="s">
        <v>113</v>
      </c>
      <c r="E107" s="171"/>
      <c r="F107" s="171"/>
      <c r="G107" s="171"/>
      <c r="H107" s="171"/>
      <c r="I107" s="172"/>
      <c r="J107" s="173">
        <f>J232</f>
        <v>0</v>
      </c>
      <c r="K107" s="169"/>
      <c r="L107" s="174"/>
    </row>
    <row r="108" spans="1:31" s="10" customFormat="1" ht="14.85" customHeight="1">
      <c r="B108" s="168"/>
      <c r="C108" s="169"/>
      <c r="D108" s="170" t="s">
        <v>114</v>
      </c>
      <c r="E108" s="171"/>
      <c r="F108" s="171"/>
      <c r="G108" s="171"/>
      <c r="H108" s="171"/>
      <c r="I108" s="172"/>
      <c r="J108" s="173">
        <f>J272</f>
        <v>0</v>
      </c>
      <c r="K108" s="169"/>
      <c r="L108" s="174"/>
    </row>
    <row r="109" spans="1:31" s="10" customFormat="1" ht="14.85" customHeight="1">
      <c r="B109" s="168"/>
      <c r="C109" s="169"/>
      <c r="D109" s="170" t="s">
        <v>115</v>
      </c>
      <c r="E109" s="171"/>
      <c r="F109" s="171"/>
      <c r="G109" s="171"/>
      <c r="H109" s="171"/>
      <c r="I109" s="172"/>
      <c r="J109" s="173">
        <f>J279</f>
        <v>0</v>
      </c>
      <c r="K109" s="169"/>
      <c r="L109" s="174"/>
    </row>
    <row r="110" spans="1:31" s="10" customFormat="1" ht="19.899999999999999" customHeight="1">
      <c r="B110" s="168"/>
      <c r="C110" s="169"/>
      <c r="D110" s="170" t="s">
        <v>118</v>
      </c>
      <c r="E110" s="171"/>
      <c r="F110" s="171"/>
      <c r="G110" s="171"/>
      <c r="H110" s="171"/>
      <c r="I110" s="172"/>
      <c r="J110" s="173">
        <f>J281</f>
        <v>0</v>
      </c>
      <c r="K110" s="169"/>
      <c r="L110" s="174"/>
    </row>
    <row r="111" spans="1:31" s="2" customFormat="1" ht="21.75" customHeight="1">
      <c r="A111" s="34"/>
      <c r="B111" s="35"/>
      <c r="C111" s="36"/>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6.95" customHeight="1">
      <c r="A112" s="34"/>
      <c r="B112" s="54"/>
      <c r="C112" s="55"/>
      <c r="D112" s="55"/>
      <c r="E112" s="55"/>
      <c r="F112" s="55"/>
      <c r="G112" s="55"/>
      <c r="H112" s="55"/>
      <c r="I112" s="152"/>
      <c r="J112" s="55"/>
      <c r="K112" s="55"/>
      <c r="L112" s="51"/>
      <c r="S112" s="34"/>
      <c r="T112" s="34"/>
      <c r="U112" s="34"/>
      <c r="V112" s="34"/>
      <c r="W112" s="34"/>
      <c r="X112" s="34"/>
      <c r="Y112" s="34"/>
      <c r="Z112" s="34"/>
      <c r="AA112" s="34"/>
      <c r="AB112" s="34"/>
      <c r="AC112" s="34"/>
      <c r="AD112" s="34"/>
      <c r="AE112" s="34"/>
    </row>
    <row r="116" spans="1:31" s="2" customFormat="1" ht="6.95" customHeight="1">
      <c r="A116" s="34"/>
      <c r="B116" s="56"/>
      <c r="C116" s="57"/>
      <c r="D116" s="57"/>
      <c r="E116" s="57"/>
      <c r="F116" s="57"/>
      <c r="G116" s="57"/>
      <c r="H116" s="57"/>
      <c r="I116" s="155"/>
      <c r="J116" s="57"/>
      <c r="K116" s="57"/>
      <c r="L116" s="51"/>
      <c r="S116" s="34"/>
      <c r="T116" s="34"/>
      <c r="U116" s="34"/>
      <c r="V116" s="34"/>
      <c r="W116" s="34"/>
      <c r="X116" s="34"/>
      <c r="Y116" s="34"/>
      <c r="Z116" s="34"/>
      <c r="AA116" s="34"/>
      <c r="AB116" s="34"/>
      <c r="AC116" s="34"/>
      <c r="AD116" s="34"/>
      <c r="AE116" s="34"/>
    </row>
    <row r="117" spans="1:31" s="2" customFormat="1" ht="24.95" customHeight="1">
      <c r="A117" s="34"/>
      <c r="B117" s="35"/>
      <c r="C117" s="23" t="s">
        <v>119</v>
      </c>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16</v>
      </c>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2" customFormat="1" ht="16.5" customHeight="1">
      <c r="A120" s="34"/>
      <c r="B120" s="35"/>
      <c r="C120" s="36"/>
      <c r="D120" s="36"/>
      <c r="E120" s="319" t="str">
        <f>E7</f>
        <v>Prosecká, Praha 8 (úsek U Pekařky - Na Rozhraní), číslo akce 999049</v>
      </c>
      <c r="F120" s="320"/>
      <c r="G120" s="320"/>
      <c r="H120" s="320"/>
      <c r="I120" s="115"/>
      <c r="J120" s="36"/>
      <c r="K120" s="36"/>
      <c r="L120" s="51"/>
      <c r="S120" s="34"/>
      <c r="T120" s="34"/>
      <c r="U120" s="34"/>
      <c r="V120" s="34"/>
      <c r="W120" s="34"/>
      <c r="X120" s="34"/>
      <c r="Y120" s="34"/>
      <c r="Z120" s="34"/>
      <c r="AA120" s="34"/>
      <c r="AB120" s="34"/>
      <c r="AC120" s="34"/>
      <c r="AD120" s="34"/>
      <c r="AE120" s="34"/>
    </row>
    <row r="121" spans="1:31" s="2" customFormat="1" ht="12" customHeight="1">
      <c r="A121" s="34"/>
      <c r="B121" s="35"/>
      <c r="C121" s="29" t="s">
        <v>104</v>
      </c>
      <c r="D121" s="36"/>
      <c r="E121" s="36"/>
      <c r="F121" s="36"/>
      <c r="G121" s="36"/>
      <c r="H121" s="36"/>
      <c r="I121" s="115"/>
      <c r="J121" s="36"/>
      <c r="K121" s="36"/>
      <c r="L121" s="51"/>
      <c r="S121" s="34"/>
      <c r="T121" s="34"/>
      <c r="U121" s="34"/>
      <c r="V121" s="34"/>
      <c r="W121" s="34"/>
      <c r="X121" s="34"/>
      <c r="Y121" s="34"/>
      <c r="Z121" s="34"/>
      <c r="AA121" s="34"/>
      <c r="AB121" s="34"/>
      <c r="AC121" s="34"/>
      <c r="AD121" s="34"/>
      <c r="AE121" s="34"/>
    </row>
    <row r="122" spans="1:31" s="2" customFormat="1" ht="16.5" customHeight="1">
      <c r="A122" s="34"/>
      <c r="B122" s="35"/>
      <c r="C122" s="36"/>
      <c r="D122" s="36"/>
      <c r="E122" s="271" t="str">
        <f>E9</f>
        <v>101 - Hloubková sanace podloží</v>
      </c>
      <c r="F122" s="321"/>
      <c r="G122" s="321"/>
      <c r="H122" s="321"/>
      <c r="I122" s="115"/>
      <c r="J122" s="36"/>
      <c r="K122" s="36"/>
      <c r="L122" s="51"/>
      <c r="S122" s="34"/>
      <c r="T122" s="34"/>
      <c r="U122" s="34"/>
      <c r="V122" s="34"/>
      <c r="W122" s="34"/>
      <c r="X122" s="34"/>
      <c r="Y122" s="34"/>
      <c r="Z122" s="34"/>
      <c r="AA122" s="34"/>
      <c r="AB122" s="34"/>
      <c r="AC122" s="34"/>
      <c r="AD122" s="34"/>
      <c r="AE122" s="34"/>
    </row>
    <row r="123" spans="1:31" s="2" customFormat="1" ht="6.95" customHeight="1">
      <c r="A123" s="34"/>
      <c r="B123" s="35"/>
      <c r="C123" s="36"/>
      <c r="D123" s="36"/>
      <c r="E123" s="36"/>
      <c r="F123" s="36"/>
      <c r="G123" s="36"/>
      <c r="H123" s="36"/>
      <c r="I123" s="115"/>
      <c r="J123" s="36"/>
      <c r="K123" s="36"/>
      <c r="L123" s="51"/>
      <c r="S123" s="34"/>
      <c r="T123" s="34"/>
      <c r="U123" s="34"/>
      <c r="V123" s="34"/>
      <c r="W123" s="34"/>
      <c r="X123" s="34"/>
      <c r="Y123" s="34"/>
      <c r="Z123" s="34"/>
      <c r="AA123" s="34"/>
      <c r="AB123" s="34"/>
      <c r="AC123" s="34"/>
      <c r="AD123" s="34"/>
      <c r="AE123" s="34"/>
    </row>
    <row r="124" spans="1:31" s="2" customFormat="1" ht="12" customHeight="1">
      <c r="A124" s="34"/>
      <c r="B124" s="35"/>
      <c r="C124" s="29" t="s">
        <v>21</v>
      </c>
      <c r="D124" s="36"/>
      <c r="E124" s="36"/>
      <c r="F124" s="27" t="str">
        <f>F12</f>
        <v>Praha 8</v>
      </c>
      <c r="G124" s="36"/>
      <c r="H124" s="36"/>
      <c r="I124" s="117" t="s">
        <v>23</v>
      </c>
      <c r="J124" s="66" t="str">
        <f>IF(J12="","",J12)</f>
        <v>13. 2. 2020</v>
      </c>
      <c r="K124" s="36"/>
      <c r="L124" s="51"/>
      <c r="S124" s="34"/>
      <c r="T124" s="34"/>
      <c r="U124" s="34"/>
      <c r="V124" s="34"/>
      <c r="W124" s="34"/>
      <c r="X124" s="34"/>
      <c r="Y124" s="34"/>
      <c r="Z124" s="34"/>
      <c r="AA124" s="34"/>
      <c r="AB124" s="34"/>
      <c r="AC124" s="34"/>
      <c r="AD124" s="34"/>
      <c r="AE124" s="34"/>
    </row>
    <row r="125" spans="1:31" s="2" customFormat="1" ht="6.95" customHeight="1">
      <c r="A125" s="34"/>
      <c r="B125" s="35"/>
      <c r="C125" s="36"/>
      <c r="D125" s="36"/>
      <c r="E125" s="36"/>
      <c r="F125" s="36"/>
      <c r="G125" s="36"/>
      <c r="H125" s="36"/>
      <c r="I125" s="115"/>
      <c r="J125" s="36"/>
      <c r="K125" s="36"/>
      <c r="L125" s="51"/>
      <c r="S125" s="34"/>
      <c r="T125" s="34"/>
      <c r="U125" s="34"/>
      <c r="V125" s="34"/>
      <c r="W125" s="34"/>
      <c r="X125" s="34"/>
      <c r="Y125" s="34"/>
      <c r="Z125" s="34"/>
      <c r="AA125" s="34"/>
      <c r="AB125" s="34"/>
      <c r="AC125" s="34"/>
      <c r="AD125" s="34"/>
      <c r="AE125" s="34"/>
    </row>
    <row r="126" spans="1:31" s="2" customFormat="1" ht="15.2" customHeight="1">
      <c r="A126" s="34"/>
      <c r="B126" s="35"/>
      <c r="C126" s="29" t="s">
        <v>25</v>
      </c>
      <c r="D126" s="36"/>
      <c r="E126" s="36"/>
      <c r="F126" s="27" t="str">
        <f>E15</f>
        <v>Technická správa komunikací hl. m. Prahy, a.s.</v>
      </c>
      <c r="G126" s="36"/>
      <c r="H126" s="36"/>
      <c r="I126" s="117" t="s">
        <v>33</v>
      </c>
      <c r="J126" s="32" t="str">
        <f>E21</f>
        <v>Sinpps s.r.o</v>
      </c>
      <c r="K126" s="36"/>
      <c r="L126" s="51"/>
      <c r="S126" s="34"/>
      <c r="T126" s="34"/>
      <c r="U126" s="34"/>
      <c r="V126" s="34"/>
      <c r="W126" s="34"/>
      <c r="X126" s="34"/>
      <c r="Y126" s="34"/>
      <c r="Z126" s="34"/>
      <c r="AA126" s="34"/>
      <c r="AB126" s="34"/>
      <c r="AC126" s="34"/>
      <c r="AD126" s="34"/>
      <c r="AE126" s="34"/>
    </row>
    <row r="127" spans="1:31" s="2" customFormat="1" ht="15.2" customHeight="1">
      <c r="A127" s="34"/>
      <c r="B127" s="35"/>
      <c r="C127" s="29" t="s">
        <v>31</v>
      </c>
      <c r="D127" s="36"/>
      <c r="E127" s="36"/>
      <c r="F127" s="27" t="str">
        <f>IF(E18="","",E18)</f>
        <v>Vyplň údaj</v>
      </c>
      <c r="G127" s="36"/>
      <c r="H127" s="36"/>
      <c r="I127" s="117" t="s">
        <v>37</v>
      </c>
      <c r="J127" s="32" t="str">
        <f>E24</f>
        <v>Sinpps s.r.o</v>
      </c>
      <c r="K127" s="36"/>
      <c r="L127" s="51"/>
      <c r="S127" s="34"/>
      <c r="T127" s="34"/>
      <c r="U127" s="34"/>
      <c r="V127" s="34"/>
      <c r="W127" s="34"/>
      <c r="X127" s="34"/>
      <c r="Y127" s="34"/>
      <c r="Z127" s="34"/>
      <c r="AA127" s="34"/>
      <c r="AB127" s="34"/>
      <c r="AC127" s="34"/>
      <c r="AD127" s="34"/>
      <c r="AE127" s="34"/>
    </row>
    <row r="128" spans="1:31" s="2" customFormat="1" ht="10.35" customHeight="1">
      <c r="A128" s="34"/>
      <c r="B128" s="35"/>
      <c r="C128" s="36"/>
      <c r="D128" s="36"/>
      <c r="E128" s="36"/>
      <c r="F128" s="36"/>
      <c r="G128" s="36"/>
      <c r="H128" s="36"/>
      <c r="I128" s="115"/>
      <c r="J128" s="36"/>
      <c r="K128" s="36"/>
      <c r="L128" s="51"/>
      <c r="S128" s="34"/>
      <c r="T128" s="34"/>
      <c r="U128" s="34"/>
      <c r="V128" s="34"/>
      <c r="W128" s="34"/>
      <c r="X128" s="34"/>
      <c r="Y128" s="34"/>
      <c r="Z128" s="34"/>
      <c r="AA128" s="34"/>
      <c r="AB128" s="34"/>
      <c r="AC128" s="34"/>
      <c r="AD128" s="34"/>
      <c r="AE128" s="34"/>
    </row>
    <row r="129" spans="1:65" s="11" customFormat="1" ht="29.25" customHeight="1">
      <c r="A129" s="175"/>
      <c r="B129" s="176"/>
      <c r="C129" s="177" t="s">
        <v>120</v>
      </c>
      <c r="D129" s="178" t="s">
        <v>65</v>
      </c>
      <c r="E129" s="178" t="s">
        <v>61</v>
      </c>
      <c r="F129" s="178" t="s">
        <v>62</v>
      </c>
      <c r="G129" s="178" t="s">
        <v>121</v>
      </c>
      <c r="H129" s="178" t="s">
        <v>122</v>
      </c>
      <c r="I129" s="179" t="s">
        <v>123</v>
      </c>
      <c r="J129" s="178" t="s">
        <v>108</v>
      </c>
      <c r="K129" s="180" t="s">
        <v>124</v>
      </c>
      <c r="L129" s="181"/>
      <c r="M129" s="75" t="s">
        <v>1</v>
      </c>
      <c r="N129" s="76" t="s">
        <v>44</v>
      </c>
      <c r="O129" s="76" t="s">
        <v>125</v>
      </c>
      <c r="P129" s="76" t="s">
        <v>126</v>
      </c>
      <c r="Q129" s="76" t="s">
        <v>127</v>
      </c>
      <c r="R129" s="76" t="s">
        <v>128</v>
      </c>
      <c r="S129" s="76" t="s">
        <v>129</v>
      </c>
      <c r="T129" s="77" t="s">
        <v>130</v>
      </c>
      <c r="U129" s="175"/>
      <c r="V129" s="175"/>
      <c r="W129" s="175"/>
      <c r="X129" s="175"/>
      <c r="Y129" s="175"/>
      <c r="Z129" s="175"/>
      <c r="AA129" s="175"/>
      <c r="AB129" s="175"/>
      <c r="AC129" s="175"/>
      <c r="AD129" s="175"/>
      <c r="AE129" s="175"/>
    </row>
    <row r="130" spans="1:65" s="2" customFormat="1" ht="22.9" customHeight="1">
      <c r="A130" s="34"/>
      <c r="B130" s="35"/>
      <c r="C130" s="82" t="s">
        <v>131</v>
      </c>
      <c r="D130" s="36"/>
      <c r="E130" s="36"/>
      <c r="F130" s="36"/>
      <c r="G130" s="36"/>
      <c r="H130" s="36"/>
      <c r="I130" s="115"/>
      <c r="J130" s="182">
        <f>BK130</f>
        <v>0</v>
      </c>
      <c r="K130" s="36"/>
      <c r="L130" s="39"/>
      <c r="M130" s="78"/>
      <c r="N130" s="183"/>
      <c r="O130" s="79"/>
      <c r="P130" s="184">
        <f>P131</f>
        <v>0</v>
      </c>
      <c r="Q130" s="79"/>
      <c r="R130" s="184">
        <f>R131</f>
        <v>0.90039999999999998</v>
      </c>
      <c r="S130" s="79"/>
      <c r="T130" s="185">
        <f>T131</f>
        <v>0</v>
      </c>
      <c r="U130" s="34"/>
      <c r="V130" s="34"/>
      <c r="W130" s="34"/>
      <c r="X130" s="34"/>
      <c r="Y130" s="34"/>
      <c r="Z130" s="34"/>
      <c r="AA130" s="34"/>
      <c r="AB130" s="34"/>
      <c r="AC130" s="34"/>
      <c r="AD130" s="34"/>
      <c r="AE130" s="34"/>
      <c r="AT130" s="17" t="s">
        <v>79</v>
      </c>
      <c r="AU130" s="17" t="s">
        <v>110</v>
      </c>
      <c r="BK130" s="186">
        <f>BK131</f>
        <v>0</v>
      </c>
    </row>
    <row r="131" spans="1:65" s="12" customFormat="1" ht="25.9" customHeight="1">
      <c r="B131" s="187"/>
      <c r="C131" s="188"/>
      <c r="D131" s="189" t="s">
        <v>79</v>
      </c>
      <c r="E131" s="190" t="s">
        <v>132</v>
      </c>
      <c r="F131" s="190" t="s">
        <v>133</v>
      </c>
      <c r="G131" s="188"/>
      <c r="H131" s="188"/>
      <c r="I131" s="191"/>
      <c r="J131" s="192">
        <f>BK131</f>
        <v>0</v>
      </c>
      <c r="K131" s="188"/>
      <c r="L131" s="193"/>
      <c r="M131" s="194"/>
      <c r="N131" s="195"/>
      <c r="O131" s="195"/>
      <c r="P131" s="196">
        <f>P132+P182+P231+P281</f>
        <v>0</v>
      </c>
      <c r="Q131" s="195"/>
      <c r="R131" s="196">
        <f>R132+R182+R231+R281</f>
        <v>0.90039999999999998</v>
      </c>
      <c r="S131" s="195"/>
      <c r="T131" s="197">
        <f>T132+T182+T231+T281</f>
        <v>0</v>
      </c>
      <c r="AR131" s="198" t="s">
        <v>90</v>
      </c>
      <c r="AT131" s="199" t="s">
        <v>79</v>
      </c>
      <c r="AU131" s="199" t="s">
        <v>80</v>
      </c>
      <c r="AY131" s="198" t="s">
        <v>134</v>
      </c>
      <c r="BK131" s="200">
        <f>BK132+BK182+BK231+BK281</f>
        <v>0</v>
      </c>
    </row>
    <row r="132" spans="1:65" s="12" customFormat="1" ht="22.9" customHeight="1">
      <c r="B132" s="187"/>
      <c r="C132" s="188"/>
      <c r="D132" s="189" t="s">
        <v>79</v>
      </c>
      <c r="E132" s="201" t="s">
        <v>135</v>
      </c>
      <c r="F132" s="201" t="s">
        <v>136</v>
      </c>
      <c r="G132" s="188"/>
      <c r="H132" s="188"/>
      <c r="I132" s="191"/>
      <c r="J132" s="202">
        <f>BK132</f>
        <v>0</v>
      </c>
      <c r="K132" s="188"/>
      <c r="L132" s="193"/>
      <c r="M132" s="194"/>
      <c r="N132" s="195"/>
      <c r="O132" s="195"/>
      <c r="P132" s="196">
        <f>P133+P173+P180</f>
        <v>0</v>
      </c>
      <c r="Q132" s="195"/>
      <c r="R132" s="196">
        <f>R133+R173+R180</f>
        <v>0.27</v>
      </c>
      <c r="S132" s="195"/>
      <c r="T132" s="197">
        <f>T133+T173+T180</f>
        <v>0</v>
      </c>
      <c r="AR132" s="198" t="s">
        <v>88</v>
      </c>
      <c r="AT132" s="199" t="s">
        <v>79</v>
      </c>
      <c r="AU132" s="199" t="s">
        <v>88</v>
      </c>
      <c r="AY132" s="198" t="s">
        <v>134</v>
      </c>
      <c r="BK132" s="200">
        <f>BK133+BK173+BK180</f>
        <v>0</v>
      </c>
    </row>
    <row r="133" spans="1:65" s="12" customFormat="1" ht="20.85" customHeight="1">
      <c r="B133" s="187"/>
      <c r="C133" s="188"/>
      <c r="D133" s="189" t="s">
        <v>79</v>
      </c>
      <c r="E133" s="201" t="s">
        <v>88</v>
      </c>
      <c r="F133" s="201" t="s">
        <v>137</v>
      </c>
      <c r="G133" s="188"/>
      <c r="H133" s="188"/>
      <c r="I133" s="191"/>
      <c r="J133" s="202">
        <f>BK133</f>
        <v>0</v>
      </c>
      <c r="K133" s="188"/>
      <c r="L133" s="193"/>
      <c r="M133" s="194"/>
      <c r="N133" s="195"/>
      <c r="O133" s="195"/>
      <c r="P133" s="196">
        <f>SUM(P134:P172)</f>
        <v>0</v>
      </c>
      <c r="Q133" s="195"/>
      <c r="R133" s="196">
        <f>SUM(R134:R172)</f>
        <v>0.27</v>
      </c>
      <c r="S133" s="195"/>
      <c r="T133" s="197">
        <f>SUM(T134:T172)</f>
        <v>0</v>
      </c>
      <c r="AR133" s="198" t="s">
        <v>88</v>
      </c>
      <c r="AT133" s="199" t="s">
        <v>79</v>
      </c>
      <c r="AU133" s="199" t="s">
        <v>90</v>
      </c>
      <c r="AY133" s="198" t="s">
        <v>134</v>
      </c>
      <c r="BK133" s="200">
        <f>SUM(BK134:BK172)</f>
        <v>0</v>
      </c>
    </row>
    <row r="134" spans="1:65" s="2" customFormat="1" ht="21.75" customHeight="1">
      <c r="A134" s="34"/>
      <c r="B134" s="35"/>
      <c r="C134" s="203" t="s">
        <v>88</v>
      </c>
      <c r="D134" s="203" t="s">
        <v>138</v>
      </c>
      <c r="E134" s="204" t="s">
        <v>139</v>
      </c>
      <c r="F134" s="205" t="s">
        <v>140</v>
      </c>
      <c r="G134" s="206" t="s">
        <v>141</v>
      </c>
      <c r="H134" s="207">
        <v>565.6</v>
      </c>
      <c r="I134" s="208"/>
      <c r="J134" s="209">
        <f>ROUND(I134*H134,2)</f>
        <v>0</v>
      </c>
      <c r="K134" s="205" t="s">
        <v>142</v>
      </c>
      <c r="L134" s="39"/>
      <c r="M134" s="210" t="s">
        <v>1</v>
      </c>
      <c r="N134" s="211" t="s">
        <v>45</v>
      </c>
      <c r="O134" s="71"/>
      <c r="P134" s="212">
        <f>O134*H134</f>
        <v>0</v>
      </c>
      <c r="Q134" s="212">
        <v>0</v>
      </c>
      <c r="R134" s="212">
        <f>Q134*H134</f>
        <v>0</v>
      </c>
      <c r="S134" s="212">
        <v>0</v>
      </c>
      <c r="T134" s="213">
        <f>S134*H134</f>
        <v>0</v>
      </c>
      <c r="U134" s="34"/>
      <c r="V134" s="34"/>
      <c r="W134" s="34"/>
      <c r="X134" s="34"/>
      <c r="Y134" s="34"/>
      <c r="Z134" s="34"/>
      <c r="AA134" s="34"/>
      <c r="AB134" s="34"/>
      <c r="AC134" s="34"/>
      <c r="AD134" s="34"/>
      <c r="AE134" s="34"/>
      <c r="AR134" s="214" t="s">
        <v>143</v>
      </c>
      <c r="AT134" s="214" t="s">
        <v>138</v>
      </c>
      <c r="AU134" s="214" t="s">
        <v>144</v>
      </c>
      <c r="AY134" s="17" t="s">
        <v>134</v>
      </c>
      <c r="BE134" s="215">
        <f>IF(N134="základní",J134,0)</f>
        <v>0</v>
      </c>
      <c r="BF134" s="215">
        <f>IF(N134="snížená",J134,0)</f>
        <v>0</v>
      </c>
      <c r="BG134" s="215">
        <f>IF(N134="zákl. přenesená",J134,0)</f>
        <v>0</v>
      </c>
      <c r="BH134" s="215">
        <f>IF(N134="sníž. přenesená",J134,0)</f>
        <v>0</v>
      </c>
      <c r="BI134" s="215">
        <f>IF(N134="nulová",J134,0)</f>
        <v>0</v>
      </c>
      <c r="BJ134" s="17" t="s">
        <v>88</v>
      </c>
      <c r="BK134" s="215">
        <f>ROUND(I134*H134,2)</f>
        <v>0</v>
      </c>
      <c r="BL134" s="17" t="s">
        <v>143</v>
      </c>
      <c r="BM134" s="214" t="s">
        <v>145</v>
      </c>
    </row>
    <row r="135" spans="1:65" s="2" customFormat="1" ht="97.5">
      <c r="A135" s="34"/>
      <c r="B135" s="35"/>
      <c r="C135" s="36"/>
      <c r="D135" s="216" t="s">
        <v>146</v>
      </c>
      <c r="E135" s="36"/>
      <c r="F135" s="217" t="s">
        <v>147</v>
      </c>
      <c r="G135" s="36"/>
      <c r="H135" s="36"/>
      <c r="I135" s="115"/>
      <c r="J135" s="36"/>
      <c r="K135" s="36"/>
      <c r="L135" s="39"/>
      <c r="M135" s="218"/>
      <c r="N135" s="219"/>
      <c r="O135" s="71"/>
      <c r="P135" s="71"/>
      <c r="Q135" s="71"/>
      <c r="R135" s="71"/>
      <c r="S135" s="71"/>
      <c r="T135" s="72"/>
      <c r="U135" s="34"/>
      <c r="V135" s="34"/>
      <c r="W135" s="34"/>
      <c r="X135" s="34"/>
      <c r="Y135" s="34"/>
      <c r="Z135" s="34"/>
      <c r="AA135" s="34"/>
      <c r="AB135" s="34"/>
      <c r="AC135" s="34"/>
      <c r="AD135" s="34"/>
      <c r="AE135" s="34"/>
      <c r="AT135" s="17" t="s">
        <v>146</v>
      </c>
      <c r="AU135" s="17" t="s">
        <v>144</v>
      </c>
    </row>
    <row r="136" spans="1:65" s="13" customFormat="1" ht="11.25">
      <c r="B136" s="220"/>
      <c r="C136" s="221"/>
      <c r="D136" s="216" t="s">
        <v>148</v>
      </c>
      <c r="E136" s="222" t="s">
        <v>1</v>
      </c>
      <c r="F136" s="223" t="s">
        <v>149</v>
      </c>
      <c r="G136" s="221"/>
      <c r="H136" s="224">
        <v>565.6</v>
      </c>
      <c r="I136" s="225"/>
      <c r="J136" s="221"/>
      <c r="K136" s="221"/>
      <c r="L136" s="226"/>
      <c r="M136" s="227"/>
      <c r="N136" s="228"/>
      <c r="O136" s="228"/>
      <c r="P136" s="228"/>
      <c r="Q136" s="228"/>
      <c r="R136" s="228"/>
      <c r="S136" s="228"/>
      <c r="T136" s="229"/>
      <c r="AT136" s="230" t="s">
        <v>148</v>
      </c>
      <c r="AU136" s="230" t="s">
        <v>144</v>
      </c>
      <c r="AV136" s="13" t="s">
        <v>90</v>
      </c>
      <c r="AW136" s="13" t="s">
        <v>38</v>
      </c>
      <c r="AX136" s="13" t="s">
        <v>88</v>
      </c>
      <c r="AY136" s="230" t="s">
        <v>134</v>
      </c>
    </row>
    <row r="137" spans="1:65" s="14" customFormat="1" ht="11.25">
      <c r="B137" s="231"/>
      <c r="C137" s="232"/>
      <c r="D137" s="216" t="s">
        <v>148</v>
      </c>
      <c r="E137" s="233" t="s">
        <v>1</v>
      </c>
      <c r="F137" s="234" t="s">
        <v>150</v>
      </c>
      <c r="G137" s="232"/>
      <c r="H137" s="233" t="s">
        <v>1</v>
      </c>
      <c r="I137" s="235"/>
      <c r="J137" s="232"/>
      <c r="K137" s="232"/>
      <c r="L137" s="236"/>
      <c r="M137" s="237"/>
      <c r="N137" s="238"/>
      <c r="O137" s="238"/>
      <c r="P137" s="238"/>
      <c r="Q137" s="238"/>
      <c r="R137" s="238"/>
      <c r="S137" s="238"/>
      <c r="T137" s="239"/>
      <c r="AT137" s="240" t="s">
        <v>148</v>
      </c>
      <c r="AU137" s="240" t="s">
        <v>144</v>
      </c>
      <c r="AV137" s="14" t="s">
        <v>88</v>
      </c>
      <c r="AW137" s="14" t="s">
        <v>38</v>
      </c>
      <c r="AX137" s="14" t="s">
        <v>80</v>
      </c>
      <c r="AY137" s="240" t="s">
        <v>134</v>
      </c>
    </row>
    <row r="138" spans="1:65" s="2" customFormat="1" ht="21.75" customHeight="1">
      <c r="A138" s="34"/>
      <c r="B138" s="35"/>
      <c r="C138" s="203" t="s">
        <v>90</v>
      </c>
      <c r="D138" s="203" t="s">
        <v>138</v>
      </c>
      <c r="E138" s="204" t="s">
        <v>151</v>
      </c>
      <c r="F138" s="205" t="s">
        <v>152</v>
      </c>
      <c r="G138" s="206" t="s">
        <v>141</v>
      </c>
      <c r="H138" s="207">
        <v>565.6</v>
      </c>
      <c r="I138" s="208"/>
      <c r="J138" s="209">
        <f>ROUND(I138*H138,2)</f>
        <v>0</v>
      </c>
      <c r="K138" s="205" t="s">
        <v>142</v>
      </c>
      <c r="L138" s="39"/>
      <c r="M138" s="210" t="s">
        <v>1</v>
      </c>
      <c r="N138" s="211" t="s">
        <v>45</v>
      </c>
      <c r="O138" s="71"/>
      <c r="P138" s="212">
        <f>O138*H138</f>
        <v>0</v>
      </c>
      <c r="Q138" s="212">
        <v>0</v>
      </c>
      <c r="R138" s="212">
        <f>Q138*H138</f>
        <v>0</v>
      </c>
      <c r="S138" s="212">
        <v>0</v>
      </c>
      <c r="T138" s="213">
        <f>S138*H138</f>
        <v>0</v>
      </c>
      <c r="U138" s="34"/>
      <c r="V138" s="34"/>
      <c r="W138" s="34"/>
      <c r="X138" s="34"/>
      <c r="Y138" s="34"/>
      <c r="Z138" s="34"/>
      <c r="AA138" s="34"/>
      <c r="AB138" s="34"/>
      <c r="AC138" s="34"/>
      <c r="AD138" s="34"/>
      <c r="AE138" s="34"/>
      <c r="AR138" s="214" t="s">
        <v>143</v>
      </c>
      <c r="AT138" s="214" t="s">
        <v>138</v>
      </c>
      <c r="AU138" s="214" t="s">
        <v>144</v>
      </c>
      <c r="AY138" s="17" t="s">
        <v>134</v>
      </c>
      <c r="BE138" s="215">
        <f>IF(N138="základní",J138,0)</f>
        <v>0</v>
      </c>
      <c r="BF138" s="215">
        <f>IF(N138="snížená",J138,0)</f>
        <v>0</v>
      </c>
      <c r="BG138" s="215">
        <f>IF(N138="zákl. přenesená",J138,0)</f>
        <v>0</v>
      </c>
      <c r="BH138" s="215">
        <f>IF(N138="sníž. přenesená",J138,0)</f>
        <v>0</v>
      </c>
      <c r="BI138" s="215">
        <f>IF(N138="nulová",J138,0)</f>
        <v>0</v>
      </c>
      <c r="BJ138" s="17" t="s">
        <v>88</v>
      </c>
      <c r="BK138" s="215">
        <f>ROUND(I138*H138,2)</f>
        <v>0</v>
      </c>
      <c r="BL138" s="17" t="s">
        <v>143</v>
      </c>
      <c r="BM138" s="214" t="s">
        <v>153</v>
      </c>
    </row>
    <row r="139" spans="1:65" s="2" customFormat="1" ht="97.5">
      <c r="A139" s="34"/>
      <c r="B139" s="35"/>
      <c r="C139" s="36"/>
      <c r="D139" s="216" t="s">
        <v>146</v>
      </c>
      <c r="E139" s="36"/>
      <c r="F139" s="217" t="s">
        <v>147</v>
      </c>
      <c r="G139" s="36"/>
      <c r="H139" s="36"/>
      <c r="I139" s="115"/>
      <c r="J139" s="36"/>
      <c r="K139" s="36"/>
      <c r="L139" s="39"/>
      <c r="M139" s="218"/>
      <c r="N139" s="219"/>
      <c r="O139" s="71"/>
      <c r="P139" s="71"/>
      <c r="Q139" s="71"/>
      <c r="R139" s="71"/>
      <c r="S139" s="71"/>
      <c r="T139" s="72"/>
      <c r="U139" s="34"/>
      <c r="V139" s="34"/>
      <c r="W139" s="34"/>
      <c r="X139" s="34"/>
      <c r="Y139" s="34"/>
      <c r="Z139" s="34"/>
      <c r="AA139" s="34"/>
      <c r="AB139" s="34"/>
      <c r="AC139" s="34"/>
      <c r="AD139" s="34"/>
      <c r="AE139" s="34"/>
      <c r="AT139" s="17" t="s">
        <v>146</v>
      </c>
      <c r="AU139" s="17" t="s">
        <v>144</v>
      </c>
    </row>
    <row r="140" spans="1:65" s="13" customFormat="1" ht="11.25">
      <c r="B140" s="220"/>
      <c r="C140" s="221"/>
      <c r="D140" s="216" t="s">
        <v>148</v>
      </c>
      <c r="E140" s="222" t="s">
        <v>1</v>
      </c>
      <c r="F140" s="223" t="s">
        <v>154</v>
      </c>
      <c r="G140" s="221"/>
      <c r="H140" s="224">
        <v>565.6</v>
      </c>
      <c r="I140" s="225"/>
      <c r="J140" s="221"/>
      <c r="K140" s="221"/>
      <c r="L140" s="226"/>
      <c r="M140" s="227"/>
      <c r="N140" s="228"/>
      <c r="O140" s="228"/>
      <c r="P140" s="228"/>
      <c r="Q140" s="228"/>
      <c r="R140" s="228"/>
      <c r="S140" s="228"/>
      <c r="T140" s="229"/>
      <c r="AT140" s="230" t="s">
        <v>148</v>
      </c>
      <c r="AU140" s="230" t="s">
        <v>144</v>
      </c>
      <c r="AV140" s="13" t="s">
        <v>90</v>
      </c>
      <c r="AW140" s="13" t="s">
        <v>38</v>
      </c>
      <c r="AX140" s="13" t="s">
        <v>88</v>
      </c>
      <c r="AY140" s="230" t="s">
        <v>134</v>
      </c>
    </row>
    <row r="141" spans="1:65" s="2" customFormat="1" ht="21.75" customHeight="1">
      <c r="A141" s="34"/>
      <c r="B141" s="35"/>
      <c r="C141" s="203" t="s">
        <v>144</v>
      </c>
      <c r="D141" s="203" t="s">
        <v>138</v>
      </c>
      <c r="E141" s="204" t="s">
        <v>155</v>
      </c>
      <c r="F141" s="205" t="s">
        <v>156</v>
      </c>
      <c r="G141" s="206" t="s">
        <v>157</v>
      </c>
      <c r="H141" s="207">
        <v>90</v>
      </c>
      <c r="I141" s="208"/>
      <c r="J141" s="209">
        <f>ROUND(I141*H141,2)</f>
        <v>0</v>
      </c>
      <c r="K141" s="205" t="s">
        <v>142</v>
      </c>
      <c r="L141" s="39"/>
      <c r="M141" s="210" t="s">
        <v>1</v>
      </c>
      <c r="N141" s="211" t="s">
        <v>45</v>
      </c>
      <c r="O141" s="71"/>
      <c r="P141" s="212">
        <f>O141*H141</f>
        <v>0</v>
      </c>
      <c r="Q141" s="212">
        <v>3.0000000000000001E-3</v>
      </c>
      <c r="R141" s="212">
        <f>Q141*H141</f>
        <v>0.27</v>
      </c>
      <c r="S141" s="212">
        <v>0</v>
      </c>
      <c r="T141" s="213">
        <f>S141*H141</f>
        <v>0</v>
      </c>
      <c r="U141" s="34"/>
      <c r="V141" s="34"/>
      <c r="W141" s="34"/>
      <c r="X141" s="34"/>
      <c r="Y141" s="34"/>
      <c r="Z141" s="34"/>
      <c r="AA141" s="34"/>
      <c r="AB141" s="34"/>
      <c r="AC141" s="34"/>
      <c r="AD141" s="34"/>
      <c r="AE141" s="34"/>
      <c r="AR141" s="214" t="s">
        <v>143</v>
      </c>
      <c r="AT141" s="214" t="s">
        <v>138</v>
      </c>
      <c r="AU141" s="214" t="s">
        <v>144</v>
      </c>
      <c r="AY141" s="17" t="s">
        <v>134</v>
      </c>
      <c r="BE141" s="215">
        <f>IF(N141="základní",J141,0)</f>
        <v>0</v>
      </c>
      <c r="BF141" s="215">
        <f>IF(N141="snížená",J141,0)</f>
        <v>0</v>
      </c>
      <c r="BG141" s="215">
        <f>IF(N141="zákl. přenesená",J141,0)</f>
        <v>0</v>
      </c>
      <c r="BH141" s="215">
        <f>IF(N141="sníž. přenesená",J141,0)</f>
        <v>0</v>
      </c>
      <c r="BI141" s="215">
        <f>IF(N141="nulová",J141,0)</f>
        <v>0</v>
      </c>
      <c r="BJ141" s="17" t="s">
        <v>88</v>
      </c>
      <c r="BK141" s="215">
        <f>ROUND(I141*H141,2)</f>
        <v>0</v>
      </c>
      <c r="BL141" s="17" t="s">
        <v>143</v>
      </c>
      <c r="BM141" s="214" t="s">
        <v>158</v>
      </c>
    </row>
    <row r="142" spans="1:65" s="2" customFormat="1" ht="87.75">
      <c r="A142" s="34"/>
      <c r="B142" s="35"/>
      <c r="C142" s="36"/>
      <c r="D142" s="216" t="s">
        <v>146</v>
      </c>
      <c r="E142" s="36"/>
      <c r="F142" s="217" t="s">
        <v>159</v>
      </c>
      <c r="G142" s="36"/>
      <c r="H142" s="36"/>
      <c r="I142" s="115"/>
      <c r="J142" s="36"/>
      <c r="K142" s="36"/>
      <c r="L142" s="39"/>
      <c r="M142" s="218"/>
      <c r="N142" s="219"/>
      <c r="O142" s="71"/>
      <c r="P142" s="71"/>
      <c r="Q142" s="71"/>
      <c r="R142" s="71"/>
      <c r="S142" s="71"/>
      <c r="T142" s="72"/>
      <c r="U142" s="34"/>
      <c r="V142" s="34"/>
      <c r="W142" s="34"/>
      <c r="X142" s="34"/>
      <c r="Y142" s="34"/>
      <c r="Z142" s="34"/>
      <c r="AA142" s="34"/>
      <c r="AB142" s="34"/>
      <c r="AC142" s="34"/>
      <c r="AD142" s="34"/>
      <c r="AE142" s="34"/>
      <c r="AT142" s="17" t="s">
        <v>146</v>
      </c>
      <c r="AU142" s="17" t="s">
        <v>144</v>
      </c>
    </row>
    <row r="143" spans="1:65" s="13" customFormat="1" ht="11.25">
      <c r="B143" s="220"/>
      <c r="C143" s="221"/>
      <c r="D143" s="216" t="s">
        <v>148</v>
      </c>
      <c r="E143" s="222" t="s">
        <v>1</v>
      </c>
      <c r="F143" s="223" t="s">
        <v>160</v>
      </c>
      <c r="G143" s="221"/>
      <c r="H143" s="224">
        <v>90</v>
      </c>
      <c r="I143" s="225"/>
      <c r="J143" s="221"/>
      <c r="K143" s="221"/>
      <c r="L143" s="226"/>
      <c r="M143" s="227"/>
      <c r="N143" s="228"/>
      <c r="O143" s="228"/>
      <c r="P143" s="228"/>
      <c r="Q143" s="228"/>
      <c r="R143" s="228"/>
      <c r="S143" s="228"/>
      <c r="T143" s="229"/>
      <c r="AT143" s="230" t="s">
        <v>148</v>
      </c>
      <c r="AU143" s="230" t="s">
        <v>144</v>
      </c>
      <c r="AV143" s="13" t="s">
        <v>90</v>
      </c>
      <c r="AW143" s="13" t="s">
        <v>38</v>
      </c>
      <c r="AX143" s="13" t="s">
        <v>88</v>
      </c>
      <c r="AY143" s="230" t="s">
        <v>134</v>
      </c>
    </row>
    <row r="144" spans="1:65" s="14" customFormat="1" ht="11.25">
      <c r="B144" s="231"/>
      <c r="C144" s="232"/>
      <c r="D144" s="216" t="s">
        <v>148</v>
      </c>
      <c r="E144" s="233" t="s">
        <v>1</v>
      </c>
      <c r="F144" s="234" t="s">
        <v>161</v>
      </c>
      <c r="G144" s="232"/>
      <c r="H144" s="233" t="s">
        <v>1</v>
      </c>
      <c r="I144" s="235"/>
      <c r="J144" s="232"/>
      <c r="K144" s="232"/>
      <c r="L144" s="236"/>
      <c r="M144" s="237"/>
      <c r="N144" s="238"/>
      <c r="O144" s="238"/>
      <c r="P144" s="238"/>
      <c r="Q144" s="238"/>
      <c r="R144" s="238"/>
      <c r="S144" s="238"/>
      <c r="T144" s="239"/>
      <c r="AT144" s="240" t="s">
        <v>148</v>
      </c>
      <c r="AU144" s="240" t="s">
        <v>144</v>
      </c>
      <c r="AV144" s="14" t="s">
        <v>88</v>
      </c>
      <c r="AW144" s="14" t="s">
        <v>38</v>
      </c>
      <c r="AX144" s="14" t="s">
        <v>80</v>
      </c>
      <c r="AY144" s="240" t="s">
        <v>134</v>
      </c>
    </row>
    <row r="145" spans="1:65" s="2" customFormat="1" ht="21.75" customHeight="1">
      <c r="A145" s="34"/>
      <c r="B145" s="35"/>
      <c r="C145" s="203" t="s">
        <v>143</v>
      </c>
      <c r="D145" s="203" t="s">
        <v>138</v>
      </c>
      <c r="E145" s="204" t="s">
        <v>162</v>
      </c>
      <c r="F145" s="205" t="s">
        <v>163</v>
      </c>
      <c r="G145" s="206" t="s">
        <v>157</v>
      </c>
      <c r="H145" s="207">
        <v>90</v>
      </c>
      <c r="I145" s="208"/>
      <c r="J145" s="209">
        <f>ROUND(I145*H145,2)</f>
        <v>0</v>
      </c>
      <c r="K145" s="205" t="s">
        <v>142</v>
      </c>
      <c r="L145" s="39"/>
      <c r="M145" s="210" t="s">
        <v>1</v>
      </c>
      <c r="N145" s="211" t="s">
        <v>45</v>
      </c>
      <c r="O145" s="71"/>
      <c r="P145" s="212">
        <f>O145*H145</f>
        <v>0</v>
      </c>
      <c r="Q145" s="212">
        <v>0</v>
      </c>
      <c r="R145" s="212">
        <f>Q145*H145</f>
        <v>0</v>
      </c>
      <c r="S145" s="212">
        <v>0</v>
      </c>
      <c r="T145" s="213">
        <f>S145*H145</f>
        <v>0</v>
      </c>
      <c r="U145" s="34"/>
      <c r="V145" s="34"/>
      <c r="W145" s="34"/>
      <c r="X145" s="34"/>
      <c r="Y145" s="34"/>
      <c r="Z145" s="34"/>
      <c r="AA145" s="34"/>
      <c r="AB145" s="34"/>
      <c r="AC145" s="34"/>
      <c r="AD145" s="34"/>
      <c r="AE145" s="34"/>
      <c r="AR145" s="214" t="s">
        <v>143</v>
      </c>
      <c r="AT145" s="214" t="s">
        <v>138</v>
      </c>
      <c r="AU145" s="214" t="s">
        <v>144</v>
      </c>
      <c r="AY145" s="17" t="s">
        <v>134</v>
      </c>
      <c r="BE145" s="215">
        <f>IF(N145="základní",J145,0)</f>
        <v>0</v>
      </c>
      <c r="BF145" s="215">
        <f>IF(N145="snížená",J145,0)</f>
        <v>0</v>
      </c>
      <c r="BG145" s="215">
        <f>IF(N145="zákl. přenesená",J145,0)</f>
        <v>0</v>
      </c>
      <c r="BH145" s="215">
        <f>IF(N145="sníž. přenesená",J145,0)</f>
        <v>0</v>
      </c>
      <c r="BI145" s="215">
        <f>IF(N145="nulová",J145,0)</f>
        <v>0</v>
      </c>
      <c r="BJ145" s="17" t="s">
        <v>88</v>
      </c>
      <c r="BK145" s="215">
        <f>ROUND(I145*H145,2)</f>
        <v>0</v>
      </c>
      <c r="BL145" s="17" t="s">
        <v>143</v>
      </c>
      <c r="BM145" s="214" t="s">
        <v>164</v>
      </c>
    </row>
    <row r="146" spans="1:65" s="2" customFormat="1" ht="39">
      <c r="A146" s="34"/>
      <c r="B146" s="35"/>
      <c r="C146" s="36"/>
      <c r="D146" s="216" t="s">
        <v>146</v>
      </c>
      <c r="E146" s="36"/>
      <c r="F146" s="217" t="s">
        <v>165</v>
      </c>
      <c r="G146" s="36"/>
      <c r="H146" s="36"/>
      <c r="I146" s="115"/>
      <c r="J146" s="36"/>
      <c r="K146" s="36"/>
      <c r="L146" s="39"/>
      <c r="M146" s="218"/>
      <c r="N146" s="219"/>
      <c r="O146" s="71"/>
      <c r="P146" s="71"/>
      <c r="Q146" s="71"/>
      <c r="R146" s="71"/>
      <c r="S146" s="71"/>
      <c r="T146" s="72"/>
      <c r="U146" s="34"/>
      <c r="V146" s="34"/>
      <c r="W146" s="34"/>
      <c r="X146" s="34"/>
      <c r="Y146" s="34"/>
      <c r="Z146" s="34"/>
      <c r="AA146" s="34"/>
      <c r="AB146" s="34"/>
      <c r="AC146" s="34"/>
      <c r="AD146" s="34"/>
      <c r="AE146" s="34"/>
      <c r="AT146" s="17" t="s">
        <v>146</v>
      </c>
      <c r="AU146" s="17" t="s">
        <v>144</v>
      </c>
    </row>
    <row r="147" spans="1:65" s="13" customFormat="1" ht="11.25">
      <c r="B147" s="220"/>
      <c r="C147" s="221"/>
      <c r="D147" s="216" t="s">
        <v>148</v>
      </c>
      <c r="E147" s="222" t="s">
        <v>1</v>
      </c>
      <c r="F147" s="223" t="s">
        <v>160</v>
      </c>
      <c r="G147" s="221"/>
      <c r="H147" s="224">
        <v>90</v>
      </c>
      <c r="I147" s="225"/>
      <c r="J147" s="221"/>
      <c r="K147" s="221"/>
      <c r="L147" s="226"/>
      <c r="M147" s="227"/>
      <c r="N147" s="228"/>
      <c r="O147" s="228"/>
      <c r="P147" s="228"/>
      <c r="Q147" s="228"/>
      <c r="R147" s="228"/>
      <c r="S147" s="228"/>
      <c r="T147" s="229"/>
      <c r="AT147" s="230" t="s">
        <v>148</v>
      </c>
      <c r="AU147" s="230" t="s">
        <v>144</v>
      </c>
      <c r="AV147" s="13" t="s">
        <v>90</v>
      </c>
      <c r="AW147" s="13" t="s">
        <v>38</v>
      </c>
      <c r="AX147" s="13" t="s">
        <v>88</v>
      </c>
      <c r="AY147" s="230" t="s">
        <v>134</v>
      </c>
    </row>
    <row r="148" spans="1:65" s="14" customFormat="1" ht="11.25">
      <c r="B148" s="231"/>
      <c r="C148" s="232"/>
      <c r="D148" s="216" t="s">
        <v>148</v>
      </c>
      <c r="E148" s="233" t="s">
        <v>1</v>
      </c>
      <c r="F148" s="234" t="s">
        <v>161</v>
      </c>
      <c r="G148" s="232"/>
      <c r="H148" s="233" t="s">
        <v>1</v>
      </c>
      <c r="I148" s="235"/>
      <c r="J148" s="232"/>
      <c r="K148" s="232"/>
      <c r="L148" s="236"/>
      <c r="M148" s="237"/>
      <c r="N148" s="238"/>
      <c r="O148" s="238"/>
      <c r="P148" s="238"/>
      <c r="Q148" s="238"/>
      <c r="R148" s="238"/>
      <c r="S148" s="238"/>
      <c r="T148" s="239"/>
      <c r="AT148" s="240" t="s">
        <v>148</v>
      </c>
      <c r="AU148" s="240" t="s">
        <v>144</v>
      </c>
      <c r="AV148" s="14" t="s">
        <v>88</v>
      </c>
      <c r="AW148" s="14" t="s">
        <v>38</v>
      </c>
      <c r="AX148" s="14" t="s">
        <v>80</v>
      </c>
      <c r="AY148" s="240" t="s">
        <v>134</v>
      </c>
    </row>
    <row r="149" spans="1:65" s="2" customFormat="1" ht="21.75" customHeight="1">
      <c r="A149" s="34"/>
      <c r="B149" s="35"/>
      <c r="C149" s="203" t="s">
        <v>166</v>
      </c>
      <c r="D149" s="203" t="s">
        <v>138</v>
      </c>
      <c r="E149" s="204" t="s">
        <v>167</v>
      </c>
      <c r="F149" s="205" t="s">
        <v>168</v>
      </c>
      <c r="G149" s="206" t="s">
        <v>169</v>
      </c>
      <c r="H149" s="207">
        <v>1018.08</v>
      </c>
      <c r="I149" s="208"/>
      <c r="J149" s="209">
        <f>ROUND(I149*H149,2)</f>
        <v>0</v>
      </c>
      <c r="K149" s="205" t="s">
        <v>142</v>
      </c>
      <c r="L149" s="39"/>
      <c r="M149" s="210" t="s">
        <v>1</v>
      </c>
      <c r="N149" s="211" t="s">
        <v>45</v>
      </c>
      <c r="O149" s="71"/>
      <c r="P149" s="212">
        <f>O149*H149</f>
        <v>0</v>
      </c>
      <c r="Q149" s="212">
        <v>0</v>
      </c>
      <c r="R149" s="212">
        <f>Q149*H149</f>
        <v>0</v>
      </c>
      <c r="S149" s="212">
        <v>0</v>
      </c>
      <c r="T149" s="213">
        <f>S149*H149</f>
        <v>0</v>
      </c>
      <c r="U149" s="34"/>
      <c r="V149" s="34"/>
      <c r="W149" s="34"/>
      <c r="X149" s="34"/>
      <c r="Y149" s="34"/>
      <c r="Z149" s="34"/>
      <c r="AA149" s="34"/>
      <c r="AB149" s="34"/>
      <c r="AC149" s="34"/>
      <c r="AD149" s="34"/>
      <c r="AE149" s="34"/>
      <c r="AR149" s="214" t="s">
        <v>143</v>
      </c>
      <c r="AT149" s="214" t="s">
        <v>138</v>
      </c>
      <c r="AU149" s="214" t="s">
        <v>144</v>
      </c>
      <c r="AY149" s="17" t="s">
        <v>134</v>
      </c>
      <c r="BE149" s="215">
        <f>IF(N149="základní",J149,0)</f>
        <v>0</v>
      </c>
      <c r="BF149" s="215">
        <f>IF(N149="snížená",J149,0)</f>
        <v>0</v>
      </c>
      <c r="BG149" s="215">
        <f>IF(N149="zákl. přenesená",J149,0)</f>
        <v>0</v>
      </c>
      <c r="BH149" s="215">
        <f>IF(N149="sníž. přenesená",J149,0)</f>
        <v>0</v>
      </c>
      <c r="BI149" s="215">
        <f>IF(N149="nulová",J149,0)</f>
        <v>0</v>
      </c>
      <c r="BJ149" s="17" t="s">
        <v>88</v>
      </c>
      <c r="BK149" s="215">
        <f>ROUND(I149*H149,2)</f>
        <v>0</v>
      </c>
      <c r="BL149" s="17" t="s">
        <v>143</v>
      </c>
      <c r="BM149" s="214" t="s">
        <v>170</v>
      </c>
    </row>
    <row r="150" spans="1:65" s="2" customFormat="1" ht="97.5">
      <c r="A150" s="34"/>
      <c r="B150" s="35"/>
      <c r="C150" s="36"/>
      <c r="D150" s="216" t="s">
        <v>146</v>
      </c>
      <c r="E150" s="36"/>
      <c r="F150" s="217" t="s">
        <v>171</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146</v>
      </c>
      <c r="AU150" s="17" t="s">
        <v>144</v>
      </c>
    </row>
    <row r="151" spans="1:65" s="13" customFormat="1" ht="11.25">
      <c r="B151" s="220"/>
      <c r="C151" s="221"/>
      <c r="D151" s="216" t="s">
        <v>148</v>
      </c>
      <c r="E151" s="222" t="s">
        <v>1</v>
      </c>
      <c r="F151" s="223" t="s">
        <v>172</v>
      </c>
      <c r="G151" s="221"/>
      <c r="H151" s="224">
        <v>1018.08</v>
      </c>
      <c r="I151" s="225"/>
      <c r="J151" s="221"/>
      <c r="K151" s="221"/>
      <c r="L151" s="226"/>
      <c r="M151" s="227"/>
      <c r="N151" s="228"/>
      <c r="O151" s="228"/>
      <c r="P151" s="228"/>
      <c r="Q151" s="228"/>
      <c r="R151" s="228"/>
      <c r="S151" s="228"/>
      <c r="T151" s="229"/>
      <c r="AT151" s="230" t="s">
        <v>148</v>
      </c>
      <c r="AU151" s="230" t="s">
        <v>144</v>
      </c>
      <c r="AV151" s="13" t="s">
        <v>90</v>
      </c>
      <c r="AW151" s="13" t="s">
        <v>38</v>
      </c>
      <c r="AX151" s="13" t="s">
        <v>88</v>
      </c>
      <c r="AY151" s="230" t="s">
        <v>134</v>
      </c>
    </row>
    <row r="152" spans="1:65" s="2" customFormat="1" ht="33" customHeight="1">
      <c r="A152" s="34"/>
      <c r="B152" s="35"/>
      <c r="C152" s="203" t="s">
        <v>173</v>
      </c>
      <c r="D152" s="203" t="s">
        <v>138</v>
      </c>
      <c r="E152" s="204" t="s">
        <v>174</v>
      </c>
      <c r="F152" s="205" t="s">
        <v>175</v>
      </c>
      <c r="G152" s="206" t="s">
        <v>169</v>
      </c>
      <c r="H152" s="207">
        <v>9162.7199999999993</v>
      </c>
      <c r="I152" s="208"/>
      <c r="J152" s="209">
        <f>ROUND(I152*H152,2)</f>
        <v>0</v>
      </c>
      <c r="K152" s="205" t="s">
        <v>142</v>
      </c>
      <c r="L152" s="39"/>
      <c r="M152" s="210" t="s">
        <v>1</v>
      </c>
      <c r="N152" s="211" t="s">
        <v>45</v>
      </c>
      <c r="O152" s="71"/>
      <c r="P152" s="212">
        <f>O152*H152</f>
        <v>0</v>
      </c>
      <c r="Q152" s="212">
        <v>0</v>
      </c>
      <c r="R152" s="212">
        <f>Q152*H152</f>
        <v>0</v>
      </c>
      <c r="S152" s="212">
        <v>0</v>
      </c>
      <c r="T152" s="213">
        <f>S152*H152</f>
        <v>0</v>
      </c>
      <c r="U152" s="34"/>
      <c r="V152" s="34"/>
      <c r="W152" s="34"/>
      <c r="X152" s="34"/>
      <c r="Y152" s="34"/>
      <c r="Z152" s="34"/>
      <c r="AA152" s="34"/>
      <c r="AB152" s="34"/>
      <c r="AC152" s="34"/>
      <c r="AD152" s="34"/>
      <c r="AE152" s="34"/>
      <c r="AR152" s="214" t="s">
        <v>143</v>
      </c>
      <c r="AT152" s="214" t="s">
        <v>138</v>
      </c>
      <c r="AU152" s="214" t="s">
        <v>144</v>
      </c>
      <c r="AY152" s="17" t="s">
        <v>134</v>
      </c>
      <c r="BE152" s="215">
        <f>IF(N152="základní",J152,0)</f>
        <v>0</v>
      </c>
      <c r="BF152" s="215">
        <f>IF(N152="snížená",J152,0)</f>
        <v>0</v>
      </c>
      <c r="BG152" s="215">
        <f>IF(N152="zákl. přenesená",J152,0)</f>
        <v>0</v>
      </c>
      <c r="BH152" s="215">
        <f>IF(N152="sníž. přenesená",J152,0)</f>
        <v>0</v>
      </c>
      <c r="BI152" s="215">
        <f>IF(N152="nulová",J152,0)</f>
        <v>0</v>
      </c>
      <c r="BJ152" s="17" t="s">
        <v>88</v>
      </c>
      <c r="BK152" s="215">
        <f>ROUND(I152*H152,2)</f>
        <v>0</v>
      </c>
      <c r="BL152" s="17" t="s">
        <v>143</v>
      </c>
      <c r="BM152" s="214" t="s">
        <v>176</v>
      </c>
    </row>
    <row r="153" spans="1:65" s="2" customFormat="1" ht="97.5">
      <c r="A153" s="34"/>
      <c r="B153" s="35"/>
      <c r="C153" s="36"/>
      <c r="D153" s="216" t="s">
        <v>146</v>
      </c>
      <c r="E153" s="36"/>
      <c r="F153" s="217" t="s">
        <v>171</v>
      </c>
      <c r="G153" s="36"/>
      <c r="H153" s="36"/>
      <c r="I153" s="115"/>
      <c r="J153" s="36"/>
      <c r="K153" s="36"/>
      <c r="L153" s="39"/>
      <c r="M153" s="218"/>
      <c r="N153" s="219"/>
      <c r="O153" s="71"/>
      <c r="P153" s="71"/>
      <c r="Q153" s="71"/>
      <c r="R153" s="71"/>
      <c r="S153" s="71"/>
      <c r="T153" s="72"/>
      <c r="U153" s="34"/>
      <c r="V153" s="34"/>
      <c r="W153" s="34"/>
      <c r="X153" s="34"/>
      <c r="Y153" s="34"/>
      <c r="Z153" s="34"/>
      <c r="AA153" s="34"/>
      <c r="AB153" s="34"/>
      <c r="AC153" s="34"/>
      <c r="AD153" s="34"/>
      <c r="AE153" s="34"/>
      <c r="AT153" s="17" t="s">
        <v>146</v>
      </c>
      <c r="AU153" s="17" t="s">
        <v>144</v>
      </c>
    </row>
    <row r="154" spans="1:65" s="13" customFormat="1" ht="11.25">
      <c r="B154" s="220"/>
      <c r="C154" s="221"/>
      <c r="D154" s="216" t="s">
        <v>148</v>
      </c>
      <c r="E154" s="222" t="s">
        <v>1</v>
      </c>
      <c r="F154" s="223" t="s">
        <v>177</v>
      </c>
      <c r="G154" s="221"/>
      <c r="H154" s="224">
        <v>9162.7199999999993</v>
      </c>
      <c r="I154" s="225"/>
      <c r="J154" s="221"/>
      <c r="K154" s="221"/>
      <c r="L154" s="226"/>
      <c r="M154" s="227"/>
      <c r="N154" s="228"/>
      <c r="O154" s="228"/>
      <c r="P154" s="228"/>
      <c r="Q154" s="228"/>
      <c r="R154" s="228"/>
      <c r="S154" s="228"/>
      <c r="T154" s="229"/>
      <c r="AT154" s="230" t="s">
        <v>148</v>
      </c>
      <c r="AU154" s="230" t="s">
        <v>144</v>
      </c>
      <c r="AV154" s="13" t="s">
        <v>90</v>
      </c>
      <c r="AW154" s="13" t="s">
        <v>38</v>
      </c>
      <c r="AX154" s="13" t="s">
        <v>88</v>
      </c>
      <c r="AY154" s="230" t="s">
        <v>134</v>
      </c>
    </row>
    <row r="155" spans="1:65" s="2" customFormat="1" ht="21.75" customHeight="1">
      <c r="A155" s="34"/>
      <c r="B155" s="35"/>
      <c r="C155" s="203" t="s">
        <v>178</v>
      </c>
      <c r="D155" s="203" t="s">
        <v>138</v>
      </c>
      <c r="E155" s="204" t="s">
        <v>179</v>
      </c>
      <c r="F155" s="205" t="s">
        <v>180</v>
      </c>
      <c r="G155" s="206" t="s">
        <v>169</v>
      </c>
      <c r="H155" s="207">
        <v>1018.08</v>
      </c>
      <c r="I155" s="208"/>
      <c r="J155" s="209">
        <f>ROUND(I155*H155,2)</f>
        <v>0</v>
      </c>
      <c r="K155" s="205" t="s">
        <v>142</v>
      </c>
      <c r="L155" s="39"/>
      <c r="M155" s="210" t="s">
        <v>1</v>
      </c>
      <c r="N155" s="211" t="s">
        <v>45</v>
      </c>
      <c r="O155" s="71"/>
      <c r="P155" s="212">
        <f>O155*H155</f>
        <v>0</v>
      </c>
      <c r="Q155" s="212">
        <v>0</v>
      </c>
      <c r="R155" s="212">
        <f>Q155*H155</f>
        <v>0</v>
      </c>
      <c r="S155" s="212">
        <v>0</v>
      </c>
      <c r="T155" s="213">
        <f>S155*H155</f>
        <v>0</v>
      </c>
      <c r="U155" s="34"/>
      <c r="V155" s="34"/>
      <c r="W155" s="34"/>
      <c r="X155" s="34"/>
      <c r="Y155" s="34"/>
      <c r="Z155" s="34"/>
      <c r="AA155" s="34"/>
      <c r="AB155" s="34"/>
      <c r="AC155" s="34"/>
      <c r="AD155" s="34"/>
      <c r="AE155" s="34"/>
      <c r="AR155" s="214" t="s">
        <v>143</v>
      </c>
      <c r="AT155" s="214" t="s">
        <v>138</v>
      </c>
      <c r="AU155" s="214" t="s">
        <v>144</v>
      </c>
      <c r="AY155" s="17" t="s">
        <v>134</v>
      </c>
      <c r="BE155" s="215">
        <f>IF(N155="základní",J155,0)</f>
        <v>0</v>
      </c>
      <c r="BF155" s="215">
        <f>IF(N155="snížená",J155,0)</f>
        <v>0</v>
      </c>
      <c r="BG155" s="215">
        <f>IF(N155="zákl. přenesená",J155,0)</f>
        <v>0</v>
      </c>
      <c r="BH155" s="215">
        <f>IF(N155="sníž. přenesená",J155,0)</f>
        <v>0</v>
      </c>
      <c r="BI155" s="215">
        <f>IF(N155="nulová",J155,0)</f>
        <v>0</v>
      </c>
      <c r="BJ155" s="17" t="s">
        <v>88</v>
      </c>
      <c r="BK155" s="215">
        <f>ROUND(I155*H155,2)</f>
        <v>0</v>
      </c>
      <c r="BL155" s="17" t="s">
        <v>143</v>
      </c>
      <c r="BM155" s="214" t="s">
        <v>181</v>
      </c>
    </row>
    <row r="156" spans="1:65" s="2" customFormat="1" ht="39">
      <c r="A156" s="34"/>
      <c r="B156" s="35"/>
      <c r="C156" s="36"/>
      <c r="D156" s="216" t="s">
        <v>146</v>
      </c>
      <c r="E156" s="36"/>
      <c r="F156" s="217" t="s">
        <v>182</v>
      </c>
      <c r="G156" s="36"/>
      <c r="H156" s="36"/>
      <c r="I156" s="115"/>
      <c r="J156" s="36"/>
      <c r="K156" s="36"/>
      <c r="L156" s="39"/>
      <c r="M156" s="218"/>
      <c r="N156" s="219"/>
      <c r="O156" s="71"/>
      <c r="P156" s="71"/>
      <c r="Q156" s="71"/>
      <c r="R156" s="71"/>
      <c r="S156" s="71"/>
      <c r="T156" s="72"/>
      <c r="U156" s="34"/>
      <c r="V156" s="34"/>
      <c r="W156" s="34"/>
      <c r="X156" s="34"/>
      <c r="Y156" s="34"/>
      <c r="Z156" s="34"/>
      <c r="AA156" s="34"/>
      <c r="AB156" s="34"/>
      <c r="AC156" s="34"/>
      <c r="AD156" s="34"/>
      <c r="AE156" s="34"/>
      <c r="AT156" s="17" t="s">
        <v>146</v>
      </c>
      <c r="AU156" s="17" t="s">
        <v>144</v>
      </c>
    </row>
    <row r="157" spans="1:65" s="13" customFormat="1" ht="11.25">
      <c r="B157" s="220"/>
      <c r="C157" s="221"/>
      <c r="D157" s="216" t="s">
        <v>148</v>
      </c>
      <c r="E157" s="222" t="s">
        <v>1</v>
      </c>
      <c r="F157" s="223" t="s">
        <v>172</v>
      </c>
      <c r="G157" s="221"/>
      <c r="H157" s="224">
        <v>1018.08</v>
      </c>
      <c r="I157" s="225"/>
      <c r="J157" s="221"/>
      <c r="K157" s="221"/>
      <c r="L157" s="226"/>
      <c r="M157" s="227"/>
      <c r="N157" s="228"/>
      <c r="O157" s="228"/>
      <c r="P157" s="228"/>
      <c r="Q157" s="228"/>
      <c r="R157" s="228"/>
      <c r="S157" s="228"/>
      <c r="T157" s="229"/>
      <c r="AT157" s="230" t="s">
        <v>148</v>
      </c>
      <c r="AU157" s="230" t="s">
        <v>144</v>
      </c>
      <c r="AV157" s="13" t="s">
        <v>90</v>
      </c>
      <c r="AW157" s="13" t="s">
        <v>38</v>
      </c>
      <c r="AX157" s="13" t="s">
        <v>88</v>
      </c>
      <c r="AY157" s="230" t="s">
        <v>134</v>
      </c>
    </row>
    <row r="158" spans="1:65" s="2" customFormat="1" ht="21.75" customHeight="1">
      <c r="A158" s="34"/>
      <c r="B158" s="35"/>
      <c r="C158" s="203" t="s">
        <v>183</v>
      </c>
      <c r="D158" s="203" t="s">
        <v>138</v>
      </c>
      <c r="E158" s="204" t="s">
        <v>184</v>
      </c>
      <c r="F158" s="205" t="s">
        <v>185</v>
      </c>
      <c r="G158" s="206" t="s">
        <v>141</v>
      </c>
      <c r="H158" s="207">
        <v>565.6</v>
      </c>
      <c r="I158" s="208"/>
      <c r="J158" s="209">
        <f>ROUND(I158*H158,2)</f>
        <v>0</v>
      </c>
      <c r="K158" s="205" t="s">
        <v>142</v>
      </c>
      <c r="L158" s="39"/>
      <c r="M158" s="210" t="s">
        <v>1</v>
      </c>
      <c r="N158" s="211" t="s">
        <v>45</v>
      </c>
      <c r="O158" s="71"/>
      <c r="P158" s="212">
        <f>O158*H158</f>
        <v>0</v>
      </c>
      <c r="Q158" s="212">
        <v>0</v>
      </c>
      <c r="R158" s="212">
        <f>Q158*H158</f>
        <v>0</v>
      </c>
      <c r="S158" s="212">
        <v>0</v>
      </c>
      <c r="T158" s="213">
        <f>S158*H158</f>
        <v>0</v>
      </c>
      <c r="U158" s="34"/>
      <c r="V158" s="34"/>
      <c r="W158" s="34"/>
      <c r="X158" s="34"/>
      <c r="Y158" s="34"/>
      <c r="Z158" s="34"/>
      <c r="AA158" s="34"/>
      <c r="AB158" s="34"/>
      <c r="AC158" s="34"/>
      <c r="AD158" s="34"/>
      <c r="AE158" s="34"/>
      <c r="AR158" s="214" t="s">
        <v>143</v>
      </c>
      <c r="AT158" s="214" t="s">
        <v>138</v>
      </c>
      <c r="AU158" s="214" t="s">
        <v>144</v>
      </c>
      <c r="AY158" s="17" t="s">
        <v>134</v>
      </c>
      <c r="BE158" s="215">
        <f>IF(N158="základní",J158,0)</f>
        <v>0</v>
      </c>
      <c r="BF158" s="215">
        <f>IF(N158="snížená",J158,0)</f>
        <v>0</v>
      </c>
      <c r="BG158" s="215">
        <f>IF(N158="zákl. přenesená",J158,0)</f>
        <v>0</v>
      </c>
      <c r="BH158" s="215">
        <f>IF(N158="sníž. přenesená",J158,0)</f>
        <v>0</v>
      </c>
      <c r="BI158" s="215">
        <f>IF(N158="nulová",J158,0)</f>
        <v>0</v>
      </c>
      <c r="BJ158" s="17" t="s">
        <v>88</v>
      </c>
      <c r="BK158" s="215">
        <f>ROUND(I158*H158,2)</f>
        <v>0</v>
      </c>
      <c r="BL158" s="17" t="s">
        <v>143</v>
      </c>
      <c r="BM158" s="214" t="s">
        <v>186</v>
      </c>
    </row>
    <row r="159" spans="1:65" s="2" customFormat="1" ht="195">
      <c r="A159" s="34"/>
      <c r="B159" s="35"/>
      <c r="C159" s="36"/>
      <c r="D159" s="216" t="s">
        <v>146</v>
      </c>
      <c r="E159" s="36"/>
      <c r="F159" s="217" t="s">
        <v>187</v>
      </c>
      <c r="G159" s="36"/>
      <c r="H159" s="36"/>
      <c r="I159" s="115"/>
      <c r="J159" s="36"/>
      <c r="K159" s="36"/>
      <c r="L159" s="39"/>
      <c r="M159" s="218"/>
      <c r="N159" s="219"/>
      <c r="O159" s="71"/>
      <c r="P159" s="71"/>
      <c r="Q159" s="71"/>
      <c r="R159" s="71"/>
      <c r="S159" s="71"/>
      <c r="T159" s="72"/>
      <c r="U159" s="34"/>
      <c r="V159" s="34"/>
      <c r="W159" s="34"/>
      <c r="X159" s="34"/>
      <c r="Y159" s="34"/>
      <c r="Z159" s="34"/>
      <c r="AA159" s="34"/>
      <c r="AB159" s="34"/>
      <c r="AC159" s="34"/>
      <c r="AD159" s="34"/>
      <c r="AE159" s="34"/>
      <c r="AT159" s="17" t="s">
        <v>146</v>
      </c>
      <c r="AU159" s="17" t="s">
        <v>144</v>
      </c>
    </row>
    <row r="160" spans="1:65" s="13" customFormat="1" ht="11.25">
      <c r="B160" s="220"/>
      <c r="C160" s="221"/>
      <c r="D160" s="216" t="s">
        <v>148</v>
      </c>
      <c r="E160" s="222" t="s">
        <v>1</v>
      </c>
      <c r="F160" s="223" t="s">
        <v>154</v>
      </c>
      <c r="G160" s="221"/>
      <c r="H160" s="224">
        <v>565.6</v>
      </c>
      <c r="I160" s="225"/>
      <c r="J160" s="221"/>
      <c r="K160" s="221"/>
      <c r="L160" s="226"/>
      <c r="M160" s="227"/>
      <c r="N160" s="228"/>
      <c r="O160" s="228"/>
      <c r="P160" s="228"/>
      <c r="Q160" s="228"/>
      <c r="R160" s="228"/>
      <c r="S160" s="228"/>
      <c r="T160" s="229"/>
      <c r="AT160" s="230" t="s">
        <v>148</v>
      </c>
      <c r="AU160" s="230" t="s">
        <v>144</v>
      </c>
      <c r="AV160" s="13" t="s">
        <v>90</v>
      </c>
      <c r="AW160" s="13" t="s">
        <v>38</v>
      </c>
      <c r="AX160" s="13" t="s">
        <v>88</v>
      </c>
      <c r="AY160" s="230" t="s">
        <v>134</v>
      </c>
    </row>
    <row r="161" spans="1:65" s="14" customFormat="1" ht="11.25">
      <c r="B161" s="231"/>
      <c r="C161" s="232"/>
      <c r="D161" s="216" t="s">
        <v>148</v>
      </c>
      <c r="E161" s="233" t="s">
        <v>1</v>
      </c>
      <c r="F161" s="234" t="s">
        <v>188</v>
      </c>
      <c r="G161" s="232"/>
      <c r="H161" s="233" t="s">
        <v>1</v>
      </c>
      <c r="I161" s="235"/>
      <c r="J161" s="232"/>
      <c r="K161" s="232"/>
      <c r="L161" s="236"/>
      <c r="M161" s="237"/>
      <c r="N161" s="238"/>
      <c r="O161" s="238"/>
      <c r="P161" s="238"/>
      <c r="Q161" s="238"/>
      <c r="R161" s="238"/>
      <c r="S161" s="238"/>
      <c r="T161" s="239"/>
      <c r="AT161" s="240" t="s">
        <v>148</v>
      </c>
      <c r="AU161" s="240" t="s">
        <v>144</v>
      </c>
      <c r="AV161" s="14" t="s">
        <v>88</v>
      </c>
      <c r="AW161" s="14" t="s">
        <v>38</v>
      </c>
      <c r="AX161" s="14" t="s">
        <v>80</v>
      </c>
      <c r="AY161" s="240" t="s">
        <v>134</v>
      </c>
    </row>
    <row r="162" spans="1:65" s="2" customFormat="1" ht="21.75" customHeight="1">
      <c r="A162" s="34"/>
      <c r="B162" s="35"/>
      <c r="C162" s="203" t="s">
        <v>189</v>
      </c>
      <c r="D162" s="203" t="s">
        <v>138</v>
      </c>
      <c r="E162" s="204" t="s">
        <v>190</v>
      </c>
      <c r="F162" s="205" t="s">
        <v>191</v>
      </c>
      <c r="G162" s="206" t="s">
        <v>141</v>
      </c>
      <c r="H162" s="207">
        <v>8484</v>
      </c>
      <c r="I162" s="208"/>
      <c r="J162" s="209">
        <f>ROUND(I162*H162,2)</f>
        <v>0</v>
      </c>
      <c r="K162" s="205" t="s">
        <v>142</v>
      </c>
      <c r="L162" s="39"/>
      <c r="M162" s="210" t="s">
        <v>1</v>
      </c>
      <c r="N162" s="211" t="s">
        <v>45</v>
      </c>
      <c r="O162" s="71"/>
      <c r="P162" s="212">
        <f>O162*H162</f>
        <v>0</v>
      </c>
      <c r="Q162" s="212">
        <v>0</v>
      </c>
      <c r="R162" s="212">
        <f>Q162*H162</f>
        <v>0</v>
      </c>
      <c r="S162" s="212">
        <v>0</v>
      </c>
      <c r="T162" s="213">
        <f>S162*H162</f>
        <v>0</v>
      </c>
      <c r="U162" s="34"/>
      <c r="V162" s="34"/>
      <c r="W162" s="34"/>
      <c r="X162" s="34"/>
      <c r="Y162" s="34"/>
      <c r="Z162" s="34"/>
      <c r="AA162" s="34"/>
      <c r="AB162" s="34"/>
      <c r="AC162" s="34"/>
      <c r="AD162" s="34"/>
      <c r="AE162" s="34"/>
      <c r="AR162" s="214" t="s">
        <v>143</v>
      </c>
      <c r="AT162" s="214" t="s">
        <v>138</v>
      </c>
      <c r="AU162" s="214" t="s">
        <v>144</v>
      </c>
      <c r="AY162" s="17" t="s">
        <v>134</v>
      </c>
      <c r="BE162" s="215">
        <f>IF(N162="základní",J162,0)</f>
        <v>0</v>
      </c>
      <c r="BF162" s="215">
        <f>IF(N162="snížená",J162,0)</f>
        <v>0</v>
      </c>
      <c r="BG162" s="215">
        <f>IF(N162="zákl. přenesená",J162,0)</f>
        <v>0</v>
      </c>
      <c r="BH162" s="215">
        <f>IF(N162="sníž. přenesená",J162,0)</f>
        <v>0</v>
      </c>
      <c r="BI162" s="215">
        <f>IF(N162="nulová",J162,0)</f>
        <v>0</v>
      </c>
      <c r="BJ162" s="17" t="s">
        <v>88</v>
      </c>
      <c r="BK162" s="215">
        <f>ROUND(I162*H162,2)</f>
        <v>0</v>
      </c>
      <c r="BL162" s="17" t="s">
        <v>143</v>
      </c>
      <c r="BM162" s="214" t="s">
        <v>192</v>
      </c>
    </row>
    <row r="163" spans="1:65" s="2" customFormat="1" ht="195">
      <c r="A163" s="34"/>
      <c r="B163" s="35"/>
      <c r="C163" s="36"/>
      <c r="D163" s="216" t="s">
        <v>146</v>
      </c>
      <c r="E163" s="36"/>
      <c r="F163" s="217" t="s">
        <v>187</v>
      </c>
      <c r="G163" s="36"/>
      <c r="H163" s="36"/>
      <c r="I163" s="115"/>
      <c r="J163" s="36"/>
      <c r="K163" s="36"/>
      <c r="L163" s="39"/>
      <c r="M163" s="218"/>
      <c r="N163" s="219"/>
      <c r="O163" s="71"/>
      <c r="P163" s="71"/>
      <c r="Q163" s="71"/>
      <c r="R163" s="71"/>
      <c r="S163" s="71"/>
      <c r="T163" s="72"/>
      <c r="U163" s="34"/>
      <c r="V163" s="34"/>
      <c r="W163" s="34"/>
      <c r="X163" s="34"/>
      <c r="Y163" s="34"/>
      <c r="Z163" s="34"/>
      <c r="AA163" s="34"/>
      <c r="AB163" s="34"/>
      <c r="AC163" s="34"/>
      <c r="AD163" s="34"/>
      <c r="AE163" s="34"/>
      <c r="AT163" s="17" t="s">
        <v>146</v>
      </c>
      <c r="AU163" s="17" t="s">
        <v>144</v>
      </c>
    </row>
    <row r="164" spans="1:65" s="13" customFormat="1" ht="11.25">
      <c r="B164" s="220"/>
      <c r="C164" s="221"/>
      <c r="D164" s="216" t="s">
        <v>148</v>
      </c>
      <c r="E164" s="222" t="s">
        <v>1</v>
      </c>
      <c r="F164" s="223" t="s">
        <v>193</v>
      </c>
      <c r="G164" s="221"/>
      <c r="H164" s="224">
        <v>8484</v>
      </c>
      <c r="I164" s="225"/>
      <c r="J164" s="221"/>
      <c r="K164" s="221"/>
      <c r="L164" s="226"/>
      <c r="M164" s="227"/>
      <c r="N164" s="228"/>
      <c r="O164" s="228"/>
      <c r="P164" s="228"/>
      <c r="Q164" s="228"/>
      <c r="R164" s="228"/>
      <c r="S164" s="228"/>
      <c r="T164" s="229"/>
      <c r="AT164" s="230" t="s">
        <v>148</v>
      </c>
      <c r="AU164" s="230" t="s">
        <v>144</v>
      </c>
      <c r="AV164" s="13" t="s">
        <v>90</v>
      </c>
      <c r="AW164" s="13" t="s">
        <v>38</v>
      </c>
      <c r="AX164" s="13" t="s">
        <v>88</v>
      </c>
      <c r="AY164" s="230" t="s">
        <v>134</v>
      </c>
    </row>
    <row r="165" spans="1:65" s="14" customFormat="1" ht="11.25">
      <c r="B165" s="231"/>
      <c r="C165" s="232"/>
      <c r="D165" s="216" t="s">
        <v>148</v>
      </c>
      <c r="E165" s="233" t="s">
        <v>1</v>
      </c>
      <c r="F165" s="234" t="s">
        <v>188</v>
      </c>
      <c r="G165" s="232"/>
      <c r="H165" s="233" t="s">
        <v>1</v>
      </c>
      <c r="I165" s="235"/>
      <c r="J165" s="232"/>
      <c r="K165" s="232"/>
      <c r="L165" s="236"/>
      <c r="M165" s="237"/>
      <c r="N165" s="238"/>
      <c r="O165" s="238"/>
      <c r="P165" s="238"/>
      <c r="Q165" s="238"/>
      <c r="R165" s="238"/>
      <c r="S165" s="238"/>
      <c r="T165" s="239"/>
      <c r="AT165" s="240" t="s">
        <v>148</v>
      </c>
      <c r="AU165" s="240" t="s">
        <v>144</v>
      </c>
      <c r="AV165" s="14" t="s">
        <v>88</v>
      </c>
      <c r="AW165" s="14" t="s">
        <v>38</v>
      </c>
      <c r="AX165" s="14" t="s">
        <v>80</v>
      </c>
      <c r="AY165" s="240" t="s">
        <v>134</v>
      </c>
    </row>
    <row r="166" spans="1:65" s="2" customFormat="1" ht="44.25" customHeight="1">
      <c r="A166" s="34"/>
      <c r="B166" s="35"/>
      <c r="C166" s="203" t="s">
        <v>194</v>
      </c>
      <c r="D166" s="203" t="s">
        <v>138</v>
      </c>
      <c r="E166" s="204" t="s">
        <v>195</v>
      </c>
      <c r="F166" s="205" t="s">
        <v>196</v>
      </c>
      <c r="G166" s="206" t="s">
        <v>169</v>
      </c>
      <c r="H166" s="207">
        <v>1018.08</v>
      </c>
      <c r="I166" s="208"/>
      <c r="J166" s="209">
        <f>ROUND(I166*H166,2)</f>
        <v>0</v>
      </c>
      <c r="K166" s="205" t="s">
        <v>1</v>
      </c>
      <c r="L166" s="39"/>
      <c r="M166" s="210" t="s">
        <v>1</v>
      </c>
      <c r="N166" s="211" t="s">
        <v>45</v>
      </c>
      <c r="O166" s="71"/>
      <c r="P166" s="212">
        <f>O166*H166</f>
        <v>0</v>
      </c>
      <c r="Q166" s="212">
        <v>0</v>
      </c>
      <c r="R166" s="212">
        <f>Q166*H166</f>
        <v>0</v>
      </c>
      <c r="S166" s="212">
        <v>0</v>
      </c>
      <c r="T166" s="213">
        <f>S166*H166</f>
        <v>0</v>
      </c>
      <c r="U166" s="34"/>
      <c r="V166" s="34"/>
      <c r="W166" s="34"/>
      <c r="X166" s="34"/>
      <c r="Y166" s="34"/>
      <c r="Z166" s="34"/>
      <c r="AA166" s="34"/>
      <c r="AB166" s="34"/>
      <c r="AC166" s="34"/>
      <c r="AD166" s="34"/>
      <c r="AE166" s="34"/>
      <c r="AR166" s="214" t="s">
        <v>143</v>
      </c>
      <c r="AT166" s="214" t="s">
        <v>138</v>
      </c>
      <c r="AU166" s="214" t="s">
        <v>144</v>
      </c>
      <c r="AY166" s="17" t="s">
        <v>134</v>
      </c>
      <c r="BE166" s="215">
        <f>IF(N166="základní",J166,0)</f>
        <v>0</v>
      </c>
      <c r="BF166" s="215">
        <f>IF(N166="snížená",J166,0)</f>
        <v>0</v>
      </c>
      <c r="BG166" s="215">
        <f>IF(N166="zákl. přenesená",J166,0)</f>
        <v>0</v>
      </c>
      <c r="BH166" s="215">
        <f>IF(N166="sníž. přenesená",J166,0)</f>
        <v>0</v>
      </c>
      <c r="BI166" s="215">
        <f>IF(N166="nulová",J166,0)</f>
        <v>0</v>
      </c>
      <c r="BJ166" s="17" t="s">
        <v>88</v>
      </c>
      <c r="BK166" s="215">
        <f>ROUND(I166*H166,2)</f>
        <v>0</v>
      </c>
      <c r="BL166" s="17" t="s">
        <v>143</v>
      </c>
      <c r="BM166" s="214" t="s">
        <v>197</v>
      </c>
    </row>
    <row r="167" spans="1:65" s="2" customFormat="1" ht="78">
      <c r="A167" s="34"/>
      <c r="B167" s="35"/>
      <c r="C167" s="36"/>
      <c r="D167" s="216" t="s">
        <v>146</v>
      </c>
      <c r="E167" s="36"/>
      <c r="F167" s="217" t="s">
        <v>198</v>
      </c>
      <c r="G167" s="36"/>
      <c r="H167" s="36"/>
      <c r="I167" s="115"/>
      <c r="J167" s="36"/>
      <c r="K167" s="36"/>
      <c r="L167" s="39"/>
      <c r="M167" s="218"/>
      <c r="N167" s="219"/>
      <c r="O167" s="71"/>
      <c r="P167" s="71"/>
      <c r="Q167" s="71"/>
      <c r="R167" s="71"/>
      <c r="S167" s="71"/>
      <c r="T167" s="72"/>
      <c r="U167" s="34"/>
      <c r="V167" s="34"/>
      <c r="W167" s="34"/>
      <c r="X167" s="34"/>
      <c r="Y167" s="34"/>
      <c r="Z167" s="34"/>
      <c r="AA167" s="34"/>
      <c r="AB167" s="34"/>
      <c r="AC167" s="34"/>
      <c r="AD167" s="34"/>
      <c r="AE167" s="34"/>
      <c r="AT167" s="17" t="s">
        <v>146</v>
      </c>
      <c r="AU167" s="17" t="s">
        <v>144</v>
      </c>
    </row>
    <row r="168" spans="1:65" s="13" customFormat="1" ht="11.25">
      <c r="B168" s="220"/>
      <c r="C168" s="221"/>
      <c r="D168" s="216" t="s">
        <v>148</v>
      </c>
      <c r="E168" s="222" t="s">
        <v>1</v>
      </c>
      <c r="F168" s="223" t="s">
        <v>172</v>
      </c>
      <c r="G168" s="221"/>
      <c r="H168" s="224">
        <v>1018.08</v>
      </c>
      <c r="I168" s="225"/>
      <c r="J168" s="221"/>
      <c r="K168" s="221"/>
      <c r="L168" s="226"/>
      <c r="M168" s="227"/>
      <c r="N168" s="228"/>
      <c r="O168" s="228"/>
      <c r="P168" s="228"/>
      <c r="Q168" s="228"/>
      <c r="R168" s="228"/>
      <c r="S168" s="228"/>
      <c r="T168" s="229"/>
      <c r="AT168" s="230" t="s">
        <v>148</v>
      </c>
      <c r="AU168" s="230" t="s">
        <v>144</v>
      </c>
      <c r="AV168" s="13" t="s">
        <v>90</v>
      </c>
      <c r="AW168" s="13" t="s">
        <v>38</v>
      </c>
      <c r="AX168" s="13" t="s">
        <v>88</v>
      </c>
      <c r="AY168" s="230" t="s">
        <v>134</v>
      </c>
    </row>
    <row r="169" spans="1:65" s="2" customFormat="1" ht="16.5" customHeight="1">
      <c r="A169" s="34"/>
      <c r="B169" s="35"/>
      <c r="C169" s="203" t="s">
        <v>199</v>
      </c>
      <c r="D169" s="203" t="s">
        <v>138</v>
      </c>
      <c r="E169" s="204" t="s">
        <v>200</v>
      </c>
      <c r="F169" s="205" t="s">
        <v>201</v>
      </c>
      <c r="G169" s="206" t="s">
        <v>157</v>
      </c>
      <c r="H169" s="207">
        <v>808</v>
      </c>
      <c r="I169" s="208"/>
      <c r="J169" s="209">
        <f>ROUND(I169*H169,2)</f>
        <v>0</v>
      </c>
      <c r="K169" s="205" t="s">
        <v>142</v>
      </c>
      <c r="L169" s="39"/>
      <c r="M169" s="210" t="s">
        <v>1</v>
      </c>
      <c r="N169" s="211" t="s">
        <v>45</v>
      </c>
      <c r="O169" s="71"/>
      <c r="P169" s="212">
        <f>O169*H169</f>
        <v>0</v>
      </c>
      <c r="Q169" s="212">
        <v>0</v>
      </c>
      <c r="R169" s="212">
        <f>Q169*H169</f>
        <v>0</v>
      </c>
      <c r="S169" s="212">
        <v>0</v>
      </c>
      <c r="T169" s="213">
        <f>S169*H169</f>
        <v>0</v>
      </c>
      <c r="U169" s="34"/>
      <c r="V169" s="34"/>
      <c r="W169" s="34"/>
      <c r="X169" s="34"/>
      <c r="Y169" s="34"/>
      <c r="Z169" s="34"/>
      <c r="AA169" s="34"/>
      <c r="AB169" s="34"/>
      <c r="AC169" s="34"/>
      <c r="AD169" s="34"/>
      <c r="AE169" s="34"/>
      <c r="AR169" s="214" t="s">
        <v>143</v>
      </c>
      <c r="AT169" s="214" t="s">
        <v>138</v>
      </c>
      <c r="AU169" s="214" t="s">
        <v>144</v>
      </c>
      <c r="AY169" s="17" t="s">
        <v>134</v>
      </c>
      <c r="BE169" s="215">
        <f>IF(N169="základní",J169,0)</f>
        <v>0</v>
      </c>
      <c r="BF169" s="215">
        <f>IF(N169="snížená",J169,0)</f>
        <v>0</v>
      </c>
      <c r="BG169" s="215">
        <f>IF(N169="zákl. přenesená",J169,0)</f>
        <v>0</v>
      </c>
      <c r="BH169" s="215">
        <f>IF(N169="sníž. přenesená",J169,0)</f>
        <v>0</v>
      </c>
      <c r="BI169" s="215">
        <f>IF(N169="nulová",J169,0)</f>
        <v>0</v>
      </c>
      <c r="BJ169" s="17" t="s">
        <v>88</v>
      </c>
      <c r="BK169" s="215">
        <f>ROUND(I169*H169,2)</f>
        <v>0</v>
      </c>
      <c r="BL169" s="17" t="s">
        <v>143</v>
      </c>
      <c r="BM169" s="214" t="s">
        <v>202</v>
      </c>
    </row>
    <row r="170" spans="1:65" s="2" customFormat="1" ht="185.25">
      <c r="A170" s="34"/>
      <c r="B170" s="35"/>
      <c r="C170" s="36"/>
      <c r="D170" s="216" t="s">
        <v>146</v>
      </c>
      <c r="E170" s="36"/>
      <c r="F170" s="217" t="s">
        <v>203</v>
      </c>
      <c r="G170" s="36"/>
      <c r="H170" s="36"/>
      <c r="I170" s="115"/>
      <c r="J170" s="36"/>
      <c r="K170" s="36"/>
      <c r="L170" s="39"/>
      <c r="M170" s="218"/>
      <c r="N170" s="219"/>
      <c r="O170" s="71"/>
      <c r="P170" s="71"/>
      <c r="Q170" s="71"/>
      <c r="R170" s="71"/>
      <c r="S170" s="71"/>
      <c r="T170" s="72"/>
      <c r="U170" s="34"/>
      <c r="V170" s="34"/>
      <c r="W170" s="34"/>
      <c r="X170" s="34"/>
      <c r="Y170" s="34"/>
      <c r="Z170" s="34"/>
      <c r="AA170" s="34"/>
      <c r="AB170" s="34"/>
      <c r="AC170" s="34"/>
      <c r="AD170" s="34"/>
      <c r="AE170" s="34"/>
      <c r="AT170" s="17" t="s">
        <v>146</v>
      </c>
      <c r="AU170" s="17" t="s">
        <v>144</v>
      </c>
    </row>
    <row r="171" spans="1:65" s="13" customFormat="1" ht="11.25">
      <c r="B171" s="220"/>
      <c r="C171" s="221"/>
      <c r="D171" s="216" t="s">
        <v>148</v>
      </c>
      <c r="E171" s="222" t="s">
        <v>1</v>
      </c>
      <c r="F171" s="223" t="s">
        <v>204</v>
      </c>
      <c r="G171" s="221"/>
      <c r="H171" s="224">
        <v>808</v>
      </c>
      <c r="I171" s="225"/>
      <c r="J171" s="221"/>
      <c r="K171" s="221"/>
      <c r="L171" s="226"/>
      <c r="M171" s="227"/>
      <c r="N171" s="228"/>
      <c r="O171" s="228"/>
      <c r="P171" s="228"/>
      <c r="Q171" s="228"/>
      <c r="R171" s="228"/>
      <c r="S171" s="228"/>
      <c r="T171" s="229"/>
      <c r="AT171" s="230" t="s">
        <v>148</v>
      </c>
      <c r="AU171" s="230" t="s">
        <v>144</v>
      </c>
      <c r="AV171" s="13" t="s">
        <v>90</v>
      </c>
      <c r="AW171" s="13" t="s">
        <v>38</v>
      </c>
      <c r="AX171" s="13" t="s">
        <v>88</v>
      </c>
      <c r="AY171" s="230" t="s">
        <v>134</v>
      </c>
    </row>
    <row r="172" spans="1:65" s="14" customFormat="1" ht="11.25">
      <c r="B172" s="231"/>
      <c r="C172" s="232"/>
      <c r="D172" s="216" t="s">
        <v>148</v>
      </c>
      <c r="E172" s="233" t="s">
        <v>1</v>
      </c>
      <c r="F172" s="234" t="s">
        <v>188</v>
      </c>
      <c r="G172" s="232"/>
      <c r="H172" s="233" t="s">
        <v>1</v>
      </c>
      <c r="I172" s="235"/>
      <c r="J172" s="232"/>
      <c r="K172" s="232"/>
      <c r="L172" s="236"/>
      <c r="M172" s="237"/>
      <c r="N172" s="238"/>
      <c r="O172" s="238"/>
      <c r="P172" s="238"/>
      <c r="Q172" s="238"/>
      <c r="R172" s="238"/>
      <c r="S172" s="238"/>
      <c r="T172" s="239"/>
      <c r="AT172" s="240" t="s">
        <v>148</v>
      </c>
      <c r="AU172" s="240" t="s">
        <v>144</v>
      </c>
      <c r="AV172" s="14" t="s">
        <v>88</v>
      </c>
      <c r="AW172" s="14" t="s">
        <v>38</v>
      </c>
      <c r="AX172" s="14" t="s">
        <v>80</v>
      </c>
      <c r="AY172" s="240" t="s">
        <v>134</v>
      </c>
    </row>
    <row r="173" spans="1:65" s="12" customFormat="1" ht="20.85" customHeight="1">
      <c r="B173" s="187"/>
      <c r="C173" s="188"/>
      <c r="D173" s="189" t="s">
        <v>79</v>
      </c>
      <c r="E173" s="201" t="s">
        <v>166</v>
      </c>
      <c r="F173" s="201" t="s">
        <v>205</v>
      </c>
      <c r="G173" s="188"/>
      <c r="H173" s="188"/>
      <c r="I173" s="191"/>
      <c r="J173" s="202">
        <f>BK173</f>
        <v>0</v>
      </c>
      <c r="K173" s="188"/>
      <c r="L173" s="193"/>
      <c r="M173" s="194"/>
      <c r="N173" s="195"/>
      <c r="O173" s="195"/>
      <c r="P173" s="196">
        <f>SUM(P174:P179)</f>
        <v>0</v>
      </c>
      <c r="Q173" s="195"/>
      <c r="R173" s="196">
        <f>SUM(R174:R179)</f>
        <v>0</v>
      </c>
      <c r="S173" s="195"/>
      <c r="T173" s="197">
        <f>SUM(T174:T179)</f>
        <v>0</v>
      </c>
      <c r="AR173" s="198" t="s">
        <v>88</v>
      </c>
      <c r="AT173" s="199" t="s">
        <v>79</v>
      </c>
      <c r="AU173" s="199" t="s">
        <v>90</v>
      </c>
      <c r="AY173" s="198" t="s">
        <v>134</v>
      </c>
      <c r="BK173" s="200">
        <f>SUM(BK174:BK179)</f>
        <v>0</v>
      </c>
    </row>
    <row r="174" spans="1:65" s="2" customFormat="1" ht="16.5" customHeight="1">
      <c r="A174" s="34"/>
      <c r="B174" s="35"/>
      <c r="C174" s="203" t="s">
        <v>206</v>
      </c>
      <c r="D174" s="203" t="s">
        <v>138</v>
      </c>
      <c r="E174" s="204" t="s">
        <v>207</v>
      </c>
      <c r="F174" s="205" t="s">
        <v>208</v>
      </c>
      <c r="G174" s="206" t="s">
        <v>157</v>
      </c>
      <c r="H174" s="207">
        <v>2424</v>
      </c>
      <c r="I174" s="208"/>
      <c r="J174" s="209">
        <f>ROUND(I174*H174,2)</f>
        <v>0</v>
      </c>
      <c r="K174" s="205" t="s">
        <v>142</v>
      </c>
      <c r="L174" s="39"/>
      <c r="M174" s="210" t="s">
        <v>1</v>
      </c>
      <c r="N174" s="211" t="s">
        <v>45</v>
      </c>
      <c r="O174" s="71"/>
      <c r="P174" s="212">
        <f>O174*H174</f>
        <v>0</v>
      </c>
      <c r="Q174" s="212">
        <v>0</v>
      </c>
      <c r="R174" s="212">
        <f>Q174*H174</f>
        <v>0</v>
      </c>
      <c r="S174" s="212">
        <v>0</v>
      </c>
      <c r="T174" s="213">
        <f>S174*H174</f>
        <v>0</v>
      </c>
      <c r="U174" s="34"/>
      <c r="V174" s="34"/>
      <c r="W174" s="34"/>
      <c r="X174" s="34"/>
      <c r="Y174" s="34"/>
      <c r="Z174" s="34"/>
      <c r="AA174" s="34"/>
      <c r="AB174" s="34"/>
      <c r="AC174" s="34"/>
      <c r="AD174" s="34"/>
      <c r="AE174" s="34"/>
      <c r="AR174" s="214" t="s">
        <v>143</v>
      </c>
      <c r="AT174" s="214" t="s">
        <v>138</v>
      </c>
      <c r="AU174" s="214" t="s">
        <v>144</v>
      </c>
      <c r="AY174" s="17" t="s">
        <v>134</v>
      </c>
      <c r="BE174" s="215">
        <f>IF(N174="základní",J174,0)</f>
        <v>0</v>
      </c>
      <c r="BF174" s="215">
        <f>IF(N174="snížená",J174,0)</f>
        <v>0</v>
      </c>
      <c r="BG174" s="215">
        <f>IF(N174="zákl. přenesená",J174,0)</f>
        <v>0</v>
      </c>
      <c r="BH174" s="215">
        <f>IF(N174="sníž. přenesená",J174,0)</f>
        <v>0</v>
      </c>
      <c r="BI174" s="215">
        <f>IF(N174="nulová",J174,0)</f>
        <v>0</v>
      </c>
      <c r="BJ174" s="17" t="s">
        <v>88</v>
      </c>
      <c r="BK174" s="215">
        <f>ROUND(I174*H174,2)</f>
        <v>0</v>
      </c>
      <c r="BL174" s="17" t="s">
        <v>143</v>
      </c>
      <c r="BM174" s="214" t="s">
        <v>209</v>
      </c>
    </row>
    <row r="175" spans="1:65" s="13" customFormat="1" ht="11.25">
      <c r="B175" s="220"/>
      <c r="C175" s="221"/>
      <c r="D175" s="216" t="s">
        <v>148</v>
      </c>
      <c r="E175" s="222" t="s">
        <v>1</v>
      </c>
      <c r="F175" s="223" t="s">
        <v>210</v>
      </c>
      <c r="G175" s="221"/>
      <c r="H175" s="224">
        <v>2424</v>
      </c>
      <c r="I175" s="225"/>
      <c r="J175" s="221"/>
      <c r="K175" s="221"/>
      <c r="L175" s="226"/>
      <c r="M175" s="227"/>
      <c r="N175" s="228"/>
      <c r="O175" s="228"/>
      <c r="P175" s="228"/>
      <c r="Q175" s="228"/>
      <c r="R175" s="228"/>
      <c r="S175" s="228"/>
      <c r="T175" s="229"/>
      <c r="AT175" s="230" t="s">
        <v>148</v>
      </c>
      <c r="AU175" s="230" t="s">
        <v>144</v>
      </c>
      <c r="AV175" s="13" t="s">
        <v>90</v>
      </c>
      <c r="AW175" s="13" t="s">
        <v>38</v>
      </c>
      <c r="AX175" s="13" t="s">
        <v>88</v>
      </c>
      <c r="AY175" s="230" t="s">
        <v>134</v>
      </c>
    </row>
    <row r="176" spans="1:65" s="14" customFormat="1" ht="11.25">
      <c r="B176" s="231"/>
      <c r="C176" s="232"/>
      <c r="D176" s="216" t="s">
        <v>148</v>
      </c>
      <c r="E176" s="233" t="s">
        <v>1</v>
      </c>
      <c r="F176" s="234" t="s">
        <v>188</v>
      </c>
      <c r="G176" s="232"/>
      <c r="H176" s="233" t="s">
        <v>1</v>
      </c>
      <c r="I176" s="235"/>
      <c r="J176" s="232"/>
      <c r="K176" s="232"/>
      <c r="L176" s="236"/>
      <c r="M176" s="237"/>
      <c r="N176" s="238"/>
      <c r="O176" s="238"/>
      <c r="P176" s="238"/>
      <c r="Q176" s="238"/>
      <c r="R176" s="238"/>
      <c r="S176" s="238"/>
      <c r="T176" s="239"/>
      <c r="AT176" s="240" t="s">
        <v>148</v>
      </c>
      <c r="AU176" s="240" t="s">
        <v>144</v>
      </c>
      <c r="AV176" s="14" t="s">
        <v>88</v>
      </c>
      <c r="AW176" s="14" t="s">
        <v>38</v>
      </c>
      <c r="AX176" s="14" t="s">
        <v>80</v>
      </c>
      <c r="AY176" s="240" t="s">
        <v>134</v>
      </c>
    </row>
    <row r="177" spans="1:65" s="2" customFormat="1" ht="33" customHeight="1">
      <c r="A177" s="34"/>
      <c r="B177" s="35"/>
      <c r="C177" s="203" t="s">
        <v>211</v>
      </c>
      <c r="D177" s="203" t="s">
        <v>138</v>
      </c>
      <c r="E177" s="204" t="s">
        <v>212</v>
      </c>
      <c r="F177" s="205" t="s">
        <v>213</v>
      </c>
      <c r="G177" s="206" t="s">
        <v>157</v>
      </c>
      <c r="H177" s="207">
        <v>2424</v>
      </c>
      <c r="I177" s="208"/>
      <c r="J177" s="209">
        <f>ROUND(I177*H177,2)</f>
        <v>0</v>
      </c>
      <c r="K177" s="205" t="s">
        <v>142</v>
      </c>
      <c r="L177" s="39"/>
      <c r="M177" s="210" t="s">
        <v>1</v>
      </c>
      <c r="N177" s="211" t="s">
        <v>45</v>
      </c>
      <c r="O177" s="71"/>
      <c r="P177" s="212">
        <f>O177*H177</f>
        <v>0</v>
      </c>
      <c r="Q177" s="212">
        <v>0</v>
      </c>
      <c r="R177" s="212">
        <f>Q177*H177</f>
        <v>0</v>
      </c>
      <c r="S177" s="212">
        <v>0</v>
      </c>
      <c r="T177" s="213">
        <f>S177*H177</f>
        <v>0</v>
      </c>
      <c r="U177" s="34"/>
      <c r="V177" s="34"/>
      <c r="W177" s="34"/>
      <c r="X177" s="34"/>
      <c r="Y177" s="34"/>
      <c r="Z177" s="34"/>
      <c r="AA177" s="34"/>
      <c r="AB177" s="34"/>
      <c r="AC177" s="34"/>
      <c r="AD177" s="34"/>
      <c r="AE177" s="34"/>
      <c r="AR177" s="214" t="s">
        <v>143</v>
      </c>
      <c r="AT177" s="214" t="s">
        <v>138</v>
      </c>
      <c r="AU177" s="214" t="s">
        <v>144</v>
      </c>
      <c r="AY177" s="17" t="s">
        <v>134</v>
      </c>
      <c r="BE177" s="215">
        <f>IF(N177="základní",J177,0)</f>
        <v>0</v>
      </c>
      <c r="BF177" s="215">
        <f>IF(N177="snížená",J177,0)</f>
        <v>0</v>
      </c>
      <c r="BG177" s="215">
        <f>IF(N177="zákl. přenesená",J177,0)</f>
        <v>0</v>
      </c>
      <c r="BH177" s="215">
        <f>IF(N177="sníž. přenesená",J177,0)</f>
        <v>0</v>
      </c>
      <c r="BI177" s="215">
        <f>IF(N177="nulová",J177,0)</f>
        <v>0</v>
      </c>
      <c r="BJ177" s="17" t="s">
        <v>88</v>
      </c>
      <c r="BK177" s="215">
        <f>ROUND(I177*H177,2)</f>
        <v>0</v>
      </c>
      <c r="BL177" s="17" t="s">
        <v>143</v>
      </c>
      <c r="BM177" s="214" t="s">
        <v>214</v>
      </c>
    </row>
    <row r="178" spans="1:65" s="2" customFormat="1" ht="58.5">
      <c r="A178" s="34"/>
      <c r="B178" s="35"/>
      <c r="C178" s="36"/>
      <c r="D178" s="216" t="s">
        <v>146</v>
      </c>
      <c r="E178" s="36"/>
      <c r="F178" s="217" t="s">
        <v>215</v>
      </c>
      <c r="G178" s="36"/>
      <c r="H178" s="36"/>
      <c r="I178" s="115"/>
      <c r="J178" s="36"/>
      <c r="K178" s="36"/>
      <c r="L178" s="39"/>
      <c r="M178" s="218"/>
      <c r="N178" s="219"/>
      <c r="O178" s="71"/>
      <c r="P178" s="71"/>
      <c r="Q178" s="71"/>
      <c r="R178" s="71"/>
      <c r="S178" s="71"/>
      <c r="T178" s="72"/>
      <c r="U178" s="34"/>
      <c r="V178" s="34"/>
      <c r="W178" s="34"/>
      <c r="X178" s="34"/>
      <c r="Y178" s="34"/>
      <c r="Z178" s="34"/>
      <c r="AA178" s="34"/>
      <c r="AB178" s="34"/>
      <c r="AC178" s="34"/>
      <c r="AD178" s="34"/>
      <c r="AE178" s="34"/>
      <c r="AT178" s="17" t="s">
        <v>146</v>
      </c>
      <c r="AU178" s="17" t="s">
        <v>144</v>
      </c>
    </row>
    <row r="179" spans="1:65" s="13" customFormat="1" ht="11.25">
      <c r="B179" s="220"/>
      <c r="C179" s="221"/>
      <c r="D179" s="216" t="s">
        <v>148</v>
      </c>
      <c r="E179" s="222" t="s">
        <v>1</v>
      </c>
      <c r="F179" s="223" t="s">
        <v>210</v>
      </c>
      <c r="G179" s="221"/>
      <c r="H179" s="224">
        <v>2424</v>
      </c>
      <c r="I179" s="225"/>
      <c r="J179" s="221"/>
      <c r="K179" s="221"/>
      <c r="L179" s="226"/>
      <c r="M179" s="227"/>
      <c r="N179" s="228"/>
      <c r="O179" s="228"/>
      <c r="P179" s="228"/>
      <c r="Q179" s="228"/>
      <c r="R179" s="228"/>
      <c r="S179" s="228"/>
      <c r="T179" s="229"/>
      <c r="AT179" s="230" t="s">
        <v>148</v>
      </c>
      <c r="AU179" s="230" t="s">
        <v>144</v>
      </c>
      <c r="AV179" s="13" t="s">
        <v>90</v>
      </c>
      <c r="AW179" s="13" t="s">
        <v>38</v>
      </c>
      <c r="AX179" s="13" t="s">
        <v>88</v>
      </c>
      <c r="AY179" s="230" t="s">
        <v>134</v>
      </c>
    </row>
    <row r="180" spans="1:65" s="12" customFormat="1" ht="20.85" customHeight="1">
      <c r="B180" s="187"/>
      <c r="C180" s="188"/>
      <c r="D180" s="189" t="s">
        <v>79</v>
      </c>
      <c r="E180" s="201" t="s">
        <v>216</v>
      </c>
      <c r="F180" s="201" t="s">
        <v>217</v>
      </c>
      <c r="G180" s="188"/>
      <c r="H180" s="188"/>
      <c r="I180" s="191"/>
      <c r="J180" s="202">
        <f>BK180</f>
        <v>0</v>
      </c>
      <c r="K180" s="188"/>
      <c r="L180" s="193"/>
      <c r="M180" s="194"/>
      <c r="N180" s="195"/>
      <c r="O180" s="195"/>
      <c r="P180" s="196">
        <f>P181</f>
        <v>0</v>
      </c>
      <c r="Q180" s="195"/>
      <c r="R180" s="196">
        <f>R181</f>
        <v>0</v>
      </c>
      <c r="S180" s="195"/>
      <c r="T180" s="197">
        <f>T181</f>
        <v>0</v>
      </c>
      <c r="AR180" s="198" t="s">
        <v>88</v>
      </c>
      <c r="AT180" s="199" t="s">
        <v>79</v>
      </c>
      <c r="AU180" s="199" t="s">
        <v>90</v>
      </c>
      <c r="AY180" s="198" t="s">
        <v>134</v>
      </c>
      <c r="BK180" s="200">
        <f>BK181</f>
        <v>0</v>
      </c>
    </row>
    <row r="181" spans="1:65" s="2" customFormat="1" ht="33" customHeight="1">
      <c r="A181" s="34"/>
      <c r="B181" s="35"/>
      <c r="C181" s="203" t="s">
        <v>218</v>
      </c>
      <c r="D181" s="203" t="s">
        <v>138</v>
      </c>
      <c r="E181" s="204" t="s">
        <v>219</v>
      </c>
      <c r="F181" s="205" t="s">
        <v>220</v>
      </c>
      <c r="G181" s="206" t="s">
        <v>221</v>
      </c>
      <c r="H181" s="207">
        <v>1</v>
      </c>
      <c r="I181" s="208"/>
      <c r="J181" s="209">
        <f>ROUND(I181*H181,2)</f>
        <v>0</v>
      </c>
      <c r="K181" s="205" t="s">
        <v>142</v>
      </c>
      <c r="L181" s="39"/>
      <c r="M181" s="210" t="s">
        <v>1</v>
      </c>
      <c r="N181" s="211" t="s">
        <v>45</v>
      </c>
      <c r="O181" s="71"/>
      <c r="P181" s="212">
        <f>O181*H181</f>
        <v>0</v>
      </c>
      <c r="Q181" s="212">
        <v>0</v>
      </c>
      <c r="R181" s="212">
        <f>Q181*H181</f>
        <v>0</v>
      </c>
      <c r="S181" s="212">
        <v>0</v>
      </c>
      <c r="T181" s="213">
        <f>S181*H181</f>
        <v>0</v>
      </c>
      <c r="U181" s="34"/>
      <c r="V181" s="34"/>
      <c r="W181" s="34"/>
      <c r="X181" s="34"/>
      <c r="Y181" s="34"/>
      <c r="Z181" s="34"/>
      <c r="AA181" s="34"/>
      <c r="AB181" s="34"/>
      <c r="AC181" s="34"/>
      <c r="AD181" s="34"/>
      <c r="AE181" s="34"/>
      <c r="AR181" s="214" t="s">
        <v>222</v>
      </c>
      <c r="AT181" s="214" t="s">
        <v>138</v>
      </c>
      <c r="AU181" s="214" t="s">
        <v>144</v>
      </c>
      <c r="AY181" s="17" t="s">
        <v>134</v>
      </c>
      <c r="BE181" s="215">
        <f>IF(N181="základní",J181,0)</f>
        <v>0</v>
      </c>
      <c r="BF181" s="215">
        <f>IF(N181="snížená",J181,0)</f>
        <v>0</v>
      </c>
      <c r="BG181" s="215">
        <f>IF(N181="zákl. přenesená",J181,0)</f>
        <v>0</v>
      </c>
      <c r="BH181" s="215">
        <f>IF(N181="sníž. přenesená",J181,0)</f>
        <v>0</v>
      </c>
      <c r="BI181" s="215">
        <f>IF(N181="nulová",J181,0)</f>
        <v>0</v>
      </c>
      <c r="BJ181" s="17" t="s">
        <v>88</v>
      </c>
      <c r="BK181" s="215">
        <f>ROUND(I181*H181,2)</f>
        <v>0</v>
      </c>
      <c r="BL181" s="17" t="s">
        <v>222</v>
      </c>
      <c r="BM181" s="214" t="s">
        <v>223</v>
      </c>
    </row>
    <row r="182" spans="1:65" s="12" customFormat="1" ht="22.9" customHeight="1">
      <c r="B182" s="187"/>
      <c r="C182" s="188"/>
      <c r="D182" s="189" t="s">
        <v>79</v>
      </c>
      <c r="E182" s="201" t="s">
        <v>224</v>
      </c>
      <c r="F182" s="201" t="s">
        <v>225</v>
      </c>
      <c r="G182" s="188"/>
      <c r="H182" s="188"/>
      <c r="I182" s="191"/>
      <c r="J182" s="202">
        <f>BK182</f>
        <v>0</v>
      </c>
      <c r="K182" s="188"/>
      <c r="L182" s="193"/>
      <c r="M182" s="194"/>
      <c r="N182" s="195"/>
      <c r="O182" s="195"/>
      <c r="P182" s="196">
        <f>P183+P223+P229</f>
        <v>0</v>
      </c>
      <c r="Q182" s="195"/>
      <c r="R182" s="196">
        <f>R183+R223+R229</f>
        <v>0.45</v>
      </c>
      <c r="S182" s="195"/>
      <c r="T182" s="197">
        <f>T183+T223+T229</f>
        <v>0</v>
      </c>
      <c r="AR182" s="198" t="s">
        <v>88</v>
      </c>
      <c r="AT182" s="199" t="s">
        <v>79</v>
      </c>
      <c r="AU182" s="199" t="s">
        <v>88</v>
      </c>
      <c r="AY182" s="198" t="s">
        <v>134</v>
      </c>
      <c r="BK182" s="200">
        <f>BK183+BK223+BK229</f>
        <v>0</v>
      </c>
    </row>
    <row r="183" spans="1:65" s="12" customFormat="1" ht="20.85" customHeight="1">
      <c r="B183" s="187"/>
      <c r="C183" s="188"/>
      <c r="D183" s="189" t="s">
        <v>79</v>
      </c>
      <c r="E183" s="201" t="s">
        <v>88</v>
      </c>
      <c r="F183" s="201" t="s">
        <v>137</v>
      </c>
      <c r="G183" s="188"/>
      <c r="H183" s="188"/>
      <c r="I183" s="191"/>
      <c r="J183" s="202">
        <f>BK183</f>
        <v>0</v>
      </c>
      <c r="K183" s="188"/>
      <c r="L183" s="193"/>
      <c r="M183" s="194"/>
      <c r="N183" s="195"/>
      <c r="O183" s="195"/>
      <c r="P183" s="196">
        <f>SUM(P184:P222)</f>
        <v>0</v>
      </c>
      <c r="Q183" s="195"/>
      <c r="R183" s="196">
        <f>SUM(R184:R222)</f>
        <v>0.45</v>
      </c>
      <c r="S183" s="195"/>
      <c r="T183" s="197">
        <f>SUM(T184:T222)</f>
        <v>0</v>
      </c>
      <c r="AR183" s="198" t="s">
        <v>88</v>
      </c>
      <c r="AT183" s="199" t="s">
        <v>79</v>
      </c>
      <c r="AU183" s="199" t="s">
        <v>90</v>
      </c>
      <c r="AY183" s="198" t="s">
        <v>134</v>
      </c>
      <c r="BK183" s="200">
        <f>SUM(BK184:BK222)</f>
        <v>0</v>
      </c>
    </row>
    <row r="184" spans="1:65" s="2" customFormat="1" ht="21.75" customHeight="1">
      <c r="A184" s="34"/>
      <c r="B184" s="35"/>
      <c r="C184" s="203" t="s">
        <v>8</v>
      </c>
      <c r="D184" s="203" t="s">
        <v>138</v>
      </c>
      <c r="E184" s="204" t="s">
        <v>139</v>
      </c>
      <c r="F184" s="205" t="s">
        <v>140</v>
      </c>
      <c r="G184" s="206" t="s">
        <v>141</v>
      </c>
      <c r="H184" s="207">
        <v>1993.5</v>
      </c>
      <c r="I184" s="208"/>
      <c r="J184" s="209">
        <f>ROUND(I184*H184,2)</f>
        <v>0</v>
      </c>
      <c r="K184" s="205" t="s">
        <v>142</v>
      </c>
      <c r="L184" s="39"/>
      <c r="M184" s="210" t="s">
        <v>1</v>
      </c>
      <c r="N184" s="211" t="s">
        <v>45</v>
      </c>
      <c r="O184" s="71"/>
      <c r="P184" s="212">
        <f>O184*H184</f>
        <v>0</v>
      </c>
      <c r="Q184" s="212">
        <v>0</v>
      </c>
      <c r="R184" s="212">
        <f>Q184*H184</f>
        <v>0</v>
      </c>
      <c r="S184" s="212">
        <v>0</v>
      </c>
      <c r="T184" s="213">
        <f>S184*H184</f>
        <v>0</v>
      </c>
      <c r="U184" s="34"/>
      <c r="V184" s="34"/>
      <c r="W184" s="34"/>
      <c r="X184" s="34"/>
      <c r="Y184" s="34"/>
      <c r="Z184" s="34"/>
      <c r="AA184" s="34"/>
      <c r="AB184" s="34"/>
      <c r="AC184" s="34"/>
      <c r="AD184" s="34"/>
      <c r="AE184" s="34"/>
      <c r="AR184" s="214" t="s">
        <v>222</v>
      </c>
      <c r="AT184" s="214" t="s">
        <v>138</v>
      </c>
      <c r="AU184" s="214" t="s">
        <v>144</v>
      </c>
      <c r="AY184" s="17" t="s">
        <v>134</v>
      </c>
      <c r="BE184" s="215">
        <f>IF(N184="základní",J184,0)</f>
        <v>0</v>
      </c>
      <c r="BF184" s="215">
        <f>IF(N184="snížená",J184,0)</f>
        <v>0</v>
      </c>
      <c r="BG184" s="215">
        <f>IF(N184="zákl. přenesená",J184,0)</f>
        <v>0</v>
      </c>
      <c r="BH184" s="215">
        <f>IF(N184="sníž. přenesená",J184,0)</f>
        <v>0</v>
      </c>
      <c r="BI184" s="215">
        <f>IF(N184="nulová",J184,0)</f>
        <v>0</v>
      </c>
      <c r="BJ184" s="17" t="s">
        <v>88</v>
      </c>
      <c r="BK184" s="215">
        <f>ROUND(I184*H184,2)</f>
        <v>0</v>
      </c>
      <c r="BL184" s="17" t="s">
        <v>222</v>
      </c>
      <c r="BM184" s="214" t="s">
        <v>226</v>
      </c>
    </row>
    <row r="185" spans="1:65" s="2" customFormat="1" ht="97.5">
      <c r="A185" s="34"/>
      <c r="B185" s="35"/>
      <c r="C185" s="36"/>
      <c r="D185" s="216" t="s">
        <v>146</v>
      </c>
      <c r="E185" s="36"/>
      <c r="F185" s="217" t="s">
        <v>147</v>
      </c>
      <c r="G185" s="36"/>
      <c r="H185" s="36"/>
      <c r="I185" s="115"/>
      <c r="J185" s="36"/>
      <c r="K185" s="36"/>
      <c r="L185" s="39"/>
      <c r="M185" s="218"/>
      <c r="N185" s="219"/>
      <c r="O185" s="71"/>
      <c r="P185" s="71"/>
      <c r="Q185" s="71"/>
      <c r="R185" s="71"/>
      <c r="S185" s="71"/>
      <c r="T185" s="72"/>
      <c r="U185" s="34"/>
      <c r="V185" s="34"/>
      <c r="W185" s="34"/>
      <c r="X185" s="34"/>
      <c r="Y185" s="34"/>
      <c r="Z185" s="34"/>
      <c r="AA185" s="34"/>
      <c r="AB185" s="34"/>
      <c r="AC185" s="34"/>
      <c r="AD185" s="34"/>
      <c r="AE185" s="34"/>
      <c r="AT185" s="17" t="s">
        <v>146</v>
      </c>
      <c r="AU185" s="17" t="s">
        <v>144</v>
      </c>
    </row>
    <row r="186" spans="1:65" s="13" customFormat="1" ht="11.25">
      <c r="B186" s="220"/>
      <c r="C186" s="221"/>
      <c r="D186" s="216" t="s">
        <v>148</v>
      </c>
      <c r="E186" s="222" t="s">
        <v>1</v>
      </c>
      <c r="F186" s="223" t="s">
        <v>227</v>
      </c>
      <c r="G186" s="221"/>
      <c r="H186" s="224">
        <v>1993.5</v>
      </c>
      <c r="I186" s="225"/>
      <c r="J186" s="221"/>
      <c r="K186" s="221"/>
      <c r="L186" s="226"/>
      <c r="M186" s="227"/>
      <c r="N186" s="228"/>
      <c r="O186" s="228"/>
      <c r="P186" s="228"/>
      <c r="Q186" s="228"/>
      <c r="R186" s="228"/>
      <c r="S186" s="228"/>
      <c r="T186" s="229"/>
      <c r="AT186" s="230" t="s">
        <v>148</v>
      </c>
      <c r="AU186" s="230" t="s">
        <v>144</v>
      </c>
      <c r="AV186" s="13" t="s">
        <v>90</v>
      </c>
      <c r="AW186" s="13" t="s">
        <v>38</v>
      </c>
      <c r="AX186" s="13" t="s">
        <v>88</v>
      </c>
      <c r="AY186" s="230" t="s">
        <v>134</v>
      </c>
    </row>
    <row r="187" spans="1:65" s="14" customFormat="1" ht="11.25">
      <c r="B187" s="231"/>
      <c r="C187" s="232"/>
      <c r="D187" s="216" t="s">
        <v>148</v>
      </c>
      <c r="E187" s="233" t="s">
        <v>1</v>
      </c>
      <c r="F187" s="234" t="s">
        <v>150</v>
      </c>
      <c r="G187" s="232"/>
      <c r="H187" s="233" t="s">
        <v>1</v>
      </c>
      <c r="I187" s="235"/>
      <c r="J187" s="232"/>
      <c r="K187" s="232"/>
      <c r="L187" s="236"/>
      <c r="M187" s="237"/>
      <c r="N187" s="238"/>
      <c r="O187" s="238"/>
      <c r="P187" s="238"/>
      <c r="Q187" s="238"/>
      <c r="R187" s="238"/>
      <c r="S187" s="238"/>
      <c r="T187" s="239"/>
      <c r="AT187" s="240" t="s">
        <v>148</v>
      </c>
      <c r="AU187" s="240" t="s">
        <v>144</v>
      </c>
      <c r="AV187" s="14" t="s">
        <v>88</v>
      </c>
      <c r="AW187" s="14" t="s">
        <v>38</v>
      </c>
      <c r="AX187" s="14" t="s">
        <v>80</v>
      </c>
      <c r="AY187" s="240" t="s">
        <v>134</v>
      </c>
    </row>
    <row r="188" spans="1:65" s="2" customFormat="1" ht="21.75" customHeight="1">
      <c r="A188" s="34"/>
      <c r="B188" s="35"/>
      <c r="C188" s="203" t="s">
        <v>228</v>
      </c>
      <c r="D188" s="203" t="s">
        <v>138</v>
      </c>
      <c r="E188" s="204" t="s">
        <v>151</v>
      </c>
      <c r="F188" s="205" t="s">
        <v>152</v>
      </c>
      <c r="G188" s="206" t="s">
        <v>141</v>
      </c>
      <c r="H188" s="207">
        <v>1993.5</v>
      </c>
      <c r="I188" s="208"/>
      <c r="J188" s="209">
        <f>ROUND(I188*H188,2)</f>
        <v>0</v>
      </c>
      <c r="K188" s="205" t="s">
        <v>142</v>
      </c>
      <c r="L188" s="39"/>
      <c r="M188" s="210" t="s">
        <v>1</v>
      </c>
      <c r="N188" s="211" t="s">
        <v>45</v>
      </c>
      <c r="O188" s="71"/>
      <c r="P188" s="212">
        <f>O188*H188</f>
        <v>0</v>
      </c>
      <c r="Q188" s="212">
        <v>0</v>
      </c>
      <c r="R188" s="212">
        <f>Q188*H188</f>
        <v>0</v>
      </c>
      <c r="S188" s="212">
        <v>0</v>
      </c>
      <c r="T188" s="213">
        <f>S188*H188</f>
        <v>0</v>
      </c>
      <c r="U188" s="34"/>
      <c r="V188" s="34"/>
      <c r="W188" s="34"/>
      <c r="X188" s="34"/>
      <c r="Y188" s="34"/>
      <c r="Z188" s="34"/>
      <c r="AA188" s="34"/>
      <c r="AB188" s="34"/>
      <c r="AC188" s="34"/>
      <c r="AD188" s="34"/>
      <c r="AE188" s="34"/>
      <c r="AR188" s="214" t="s">
        <v>222</v>
      </c>
      <c r="AT188" s="214" t="s">
        <v>138</v>
      </c>
      <c r="AU188" s="214" t="s">
        <v>144</v>
      </c>
      <c r="AY188" s="17" t="s">
        <v>134</v>
      </c>
      <c r="BE188" s="215">
        <f>IF(N188="základní",J188,0)</f>
        <v>0</v>
      </c>
      <c r="BF188" s="215">
        <f>IF(N188="snížená",J188,0)</f>
        <v>0</v>
      </c>
      <c r="BG188" s="215">
        <f>IF(N188="zákl. přenesená",J188,0)</f>
        <v>0</v>
      </c>
      <c r="BH188" s="215">
        <f>IF(N188="sníž. přenesená",J188,0)</f>
        <v>0</v>
      </c>
      <c r="BI188" s="215">
        <f>IF(N188="nulová",J188,0)</f>
        <v>0</v>
      </c>
      <c r="BJ188" s="17" t="s">
        <v>88</v>
      </c>
      <c r="BK188" s="215">
        <f>ROUND(I188*H188,2)</f>
        <v>0</v>
      </c>
      <c r="BL188" s="17" t="s">
        <v>222</v>
      </c>
      <c r="BM188" s="214" t="s">
        <v>229</v>
      </c>
    </row>
    <row r="189" spans="1:65" s="2" customFormat="1" ht="97.5">
      <c r="A189" s="34"/>
      <c r="B189" s="35"/>
      <c r="C189" s="36"/>
      <c r="D189" s="216" t="s">
        <v>146</v>
      </c>
      <c r="E189" s="36"/>
      <c r="F189" s="217" t="s">
        <v>147</v>
      </c>
      <c r="G189" s="36"/>
      <c r="H189" s="36"/>
      <c r="I189" s="115"/>
      <c r="J189" s="36"/>
      <c r="K189" s="36"/>
      <c r="L189" s="39"/>
      <c r="M189" s="218"/>
      <c r="N189" s="219"/>
      <c r="O189" s="71"/>
      <c r="P189" s="71"/>
      <c r="Q189" s="71"/>
      <c r="R189" s="71"/>
      <c r="S189" s="71"/>
      <c r="T189" s="72"/>
      <c r="U189" s="34"/>
      <c r="V189" s="34"/>
      <c r="W189" s="34"/>
      <c r="X189" s="34"/>
      <c r="Y189" s="34"/>
      <c r="Z189" s="34"/>
      <c r="AA189" s="34"/>
      <c r="AB189" s="34"/>
      <c r="AC189" s="34"/>
      <c r="AD189" s="34"/>
      <c r="AE189" s="34"/>
      <c r="AT189" s="17" t="s">
        <v>146</v>
      </c>
      <c r="AU189" s="17" t="s">
        <v>144</v>
      </c>
    </row>
    <row r="190" spans="1:65" s="13" customFormat="1" ht="11.25">
      <c r="B190" s="220"/>
      <c r="C190" s="221"/>
      <c r="D190" s="216" t="s">
        <v>148</v>
      </c>
      <c r="E190" s="222" t="s">
        <v>1</v>
      </c>
      <c r="F190" s="223" t="s">
        <v>230</v>
      </c>
      <c r="G190" s="221"/>
      <c r="H190" s="224">
        <v>1993.5</v>
      </c>
      <c r="I190" s="225"/>
      <c r="J190" s="221"/>
      <c r="K190" s="221"/>
      <c r="L190" s="226"/>
      <c r="M190" s="227"/>
      <c r="N190" s="228"/>
      <c r="O190" s="228"/>
      <c r="P190" s="228"/>
      <c r="Q190" s="228"/>
      <c r="R190" s="228"/>
      <c r="S190" s="228"/>
      <c r="T190" s="229"/>
      <c r="AT190" s="230" t="s">
        <v>148</v>
      </c>
      <c r="AU190" s="230" t="s">
        <v>144</v>
      </c>
      <c r="AV190" s="13" t="s">
        <v>90</v>
      </c>
      <c r="AW190" s="13" t="s">
        <v>38</v>
      </c>
      <c r="AX190" s="13" t="s">
        <v>88</v>
      </c>
      <c r="AY190" s="230" t="s">
        <v>134</v>
      </c>
    </row>
    <row r="191" spans="1:65" s="2" customFormat="1" ht="21.75" customHeight="1">
      <c r="A191" s="34"/>
      <c r="B191" s="35"/>
      <c r="C191" s="203" t="s">
        <v>231</v>
      </c>
      <c r="D191" s="203" t="s">
        <v>138</v>
      </c>
      <c r="E191" s="204" t="s">
        <v>232</v>
      </c>
      <c r="F191" s="205" t="s">
        <v>156</v>
      </c>
      <c r="G191" s="206" t="s">
        <v>157</v>
      </c>
      <c r="H191" s="207">
        <v>150</v>
      </c>
      <c r="I191" s="208"/>
      <c r="J191" s="209">
        <f>ROUND(I191*H191,2)</f>
        <v>0</v>
      </c>
      <c r="K191" s="205" t="s">
        <v>142</v>
      </c>
      <c r="L191" s="39"/>
      <c r="M191" s="210" t="s">
        <v>1</v>
      </c>
      <c r="N191" s="211" t="s">
        <v>45</v>
      </c>
      <c r="O191" s="71"/>
      <c r="P191" s="212">
        <f>O191*H191</f>
        <v>0</v>
      </c>
      <c r="Q191" s="212">
        <v>3.0000000000000001E-3</v>
      </c>
      <c r="R191" s="212">
        <f>Q191*H191</f>
        <v>0.45</v>
      </c>
      <c r="S191" s="212">
        <v>0</v>
      </c>
      <c r="T191" s="213">
        <f>S191*H191</f>
        <v>0</v>
      </c>
      <c r="U191" s="34"/>
      <c r="V191" s="34"/>
      <c r="W191" s="34"/>
      <c r="X191" s="34"/>
      <c r="Y191" s="34"/>
      <c r="Z191" s="34"/>
      <c r="AA191" s="34"/>
      <c r="AB191" s="34"/>
      <c r="AC191" s="34"/>
      <c r="AD191" s="34"/>
      <c r="AE191" s="34"/>
      <c r="AR191" s="214" t="s">
        <v>222</v>
      </c>
      <c r="AT191" s="214" t="s">
        <v>138</v>
      </c>
      <c r="AU191" s="214" t="s">
        <v>144</v>
      </c>
      <c r="AY191" s="17" t="s">
        <v>134</v>
      </c>
      <c r="BE191" s="215">
        <f>IF(N191="základní",J191,0)</f>
        <v>0</v>
      </c>
      <c r="BF191" s="215">
        <f>IF(N191="snížená",J191,0)</f>
        <v>0</v>
      </c>
      <c r="BG191" s="215">
        <f>IF(N191="zákl. přenesená",J191,0)</f>
        <v>0</v>
      </c>
      <c r="BH191" s="215">
        <f>IF(N191="sníž. přenesená",J191,0)</f>
        <v>0</v>
      </c>
      <c r="BI191" s="215">
        <f>IF(N191="nulová",J191,0)</f>
        <v>0</v>
      </c>
      <c r="BJ191" s="17" t="s">
        <v>88</v>
      </c>
      <c r="BK191" s="215">
        <f>ROUND(I191*H191,2)</f>
        <v>0</v>
      </c>
      <c r="BL191" s="17" t="s">
        <v>222</v>
      </c>
      <c r="BM191" s="214" t="s">
        <v>233</v>
      </c>
    </row>
    <row r="192" spans="1:65" s="2" customFormat="1" ht="87.75">
      <c r="A192" s="34"/>
      <c r="B192" s="35"/>
      <c r="C192" s="36"/>
      <c r="D192" s="216" t="s">
        <v>146</v>
      </c>
      <c r="E192" s="36"/>
      <c r="F192" s="217" t="s">
        <v>159</v>
      </c>
      <c r="G192" s="36"/>
      <c r="H192" s="36"/>
      <c r="I192" s="115"/>
      <c r="J192" s="36"/>
      <c r="K192" s="36"/>
      <c r="L192" s="39"/>
      <c r="M192" s="218"/>
      <c r="N192" s="219"/>
      <c r="O192" s="71"/>
      <c r="P192" s="71"/>
      <c r="Q192" s="71"/>
      <c r="R192" s="71"/>
      <c r="S192" s="71"/>
      <c r="T192" s="72"/>
      <c r="U192" s="34"/>
      <c r="V192" s="34"/>
      <c r="W192" s="34"/>
      <c r="X192" s="34"/>
      <c r="Y192" s="34"/>
      <c r="Z192" s="34"/>
      <c r="AA192" s="34"/>
      <c r="AB192" s="34"/>
      <c r="AC192" s="34"/>
      <c r="AD192" s="34"/>
      <c r="AE192" s="34"/>
      <c r="AT192" s="17" t="s">
        <v>146</v>
      </c>
      <c r="AU192" s="17" t="s">
        <v>144</v>
      </c>
    </row>
    <row r="193" spans="1:65" s="13" customFormat="1" ht="11.25">
      <c r="B193" s="220"/>
      <c r="C193" s="221"/>
      <c r="D193" s="216" t="s">
        <v>148</v>
      </c>
      <c r="E193" s="222" t="s">
        <v>1</v>
      </c>
      <c r="F193" s="223" t="s">
        <v>234</v>
      </c>
      <c r="G193" s="221"/>
      <c r="H193" s="224">
        <v>150</v>
      </c>
      <c r="I193" s="225"/>
      <c r="J193" s="221"/>
      <c r="K193" s="221"/>
      <c r="L193" s="226"/>
      <c r="M193" s="227"/>
      <c r="N193" s="228"/>
      <c r="O193" s="228"/>
      <c r="P193" s="228"/>
      <c r="Q193" s="228"/>
      <c r="R193" s="228"/>
      <c r="S193" s="228"/>
      <c r="T193" s="229"/>
      <c r="AT193" s="230" t="s">
        <v>148</v>
      </c>
      <c r="AU193" s="230" t="s">
        <v>144</v>
      </c>
      <c r="AV193" s="13" t="s">
        <v>90</v>
      </c>
      <c r="AW193" s="13" t="s">
        <v>38</v>
      </c>
      <c r="AX193" s="13" t="s">
        <v>88</v>
      </c>
      <c r="AY193" s="230" t="s">
        <v>134</v>
      </c>
    </row>
    <row r="194" spans="1:65" s="14" customFormat="1" ht="11.25">
      <c r="B194" s="231"/>
      <c r="C194" s="232"/>
      <c r="D194" s="216" t="s">
        <v>148</v>
      </c>
      <c r="E194" s="233" t="s">
        <v>1</v>
      </c>
      <c r="F194" s="234" t="s">
        <v>161</v>
      </c>
      <c r="G194" s="232"/>
      <c r="H194" s="233" t="s">
        <v>1</v>
      </c>
      <c r="I194" s="235"/>
      <c r="J194" s="232"/>
      <c r="K194" s="232"/>
      <c r="L194" s="236"/>
      <c r="M194" s="237"/>
      <c r="N194" s="238"/>
      <c r="O194" s="238"/>
      <c r="P194" s="238"/>
      <c r="Q194" s="238"/>
      <c r="R194" s="238"/>
      <c r="S194" s="238"/>
      <c r="T194" s="239"/>
      <c r="AT194" s="240" t="s">
        <v>148</v>
      </c>
      <c r="AU194" s="240" t="s">
        <v>144</v>
      </c>
      <c r="AV194" s="14" t="s">
        <v>88</v>
      </c>
      <c r="AW194" s="14" t="s">
        <v>38</v>
      </c>
      <c r="AX194" s="14" t="s">
        <v>80</v>
      </c>
      <c r="AY194" s="240" t="s">
        <v>134</v>
      </c>
    </row>
    <row r="195" spans="1:65" s="2" customFormat="1" ht="21.75" customHeight="1">
      <c r="A195" s="34"/>
      <c r="B195" s="35"/>
      <c r="C195" s="203" t="s">
        <v>235</v>
      </c>
      <c r="D195" s="203" t="s">
        <v>138</v>
      </c>
      <c r="E195" s="204" t="s">
        <v>236</v>
      </c>
      <c r="F195" s="205" t="s">
        <v>163</v>
      </c>
      <c r="G195" s="206" t="s">
        <v>157</v>
      </c>
      <c r="H195" s="207">
        <v>150</v>
      </c>
      <c r="I195" s="208"/>
      <c r="J195" s="209">
        <f>ROUND(I195*H195,2)</f>
        <v>0</v>
      </c>
      <c r="K195" s="205" t="s">
        <v>142</v>
      </c>
      <c r="L195" s="39"/>
      <c r="M195" s="210" t="s">
        <v>1</v>
      </c>
      <c r="N195" s="211" t="s">
        <v>45</v>
      </c>
      <c r="O195" s="71"/>
      <c r="P195" s="212">
        <f>O195*H195</f>
        <v>0</v>
      </c>
      <c r="Q195" s="212">
        <v>0</v>
      </c>
      <c r="R195" s="212">
        <f>Q195*H195</f>
        <v>0</v>
      </c>
      <c r="S195" s="212">
        <v>0</v>
      </c>
      <c r="T195" s="213">
        <f>S195*H195</f>
        <v>0</v>
      </c>
      <c r="U195" s="34"/>
      <c r="V195" s="34"/>
      <c r="W195" s="34"/>
      <c r="X195" s="34"/>
      <c r="Y195" s="34"/>
      <c r="Z195" s="34"/>
      <c r="AA195" s="34"/>
      <c r="AB195" s="34"/>
      <c r="AC195" s="34"/>
      <c r="AD195" s="34"/>
      <c r="AE195" s="34"/>
      <c r="AR195" s="214" t="s">
        <v>222</v>
      </c>
      <c r="AT195" s="214" t="s">
        <v>138</v>
      </c>
      <c r="AU195" s="214" t="s">
        <v>144</v>
      </c>
      <c r="AY195" s="17" t="s">
        <v>134</v>
      </c>
      <c r="BE195" s="215">
        <f>IF(N195="základní",J195,0)</f>
        <v>0</v>
      </c>
      <c r="BF195" s="215">
        <f>IF(N195="snížená",J195,0)</f>
        <v>0</v>
      </c>
      <c r="BG195" s="215">
        <f>IF(N195="zákl. přenesená",J195,0)</f>
        <v>0</v>
      </c>
      <c r="BH195" s="215">
        <f>IF(N195="sníž. přenesená",J195,0)</f>
        <v>0</v>
      </c>
      <c r="BI195" s="215">
        <f>IF(N195="nulová",J195,0)</f>
        <v>0</v>
      </c>
      <c r="BJ195" s="17" t="s">
        <v>88</v>
      </c>
      <c r="BK195" s="215">
        <f>ROUND(I195*H195,2)</f>
        <v>0</v>
      </c>
      <c r="BL195" s="17" t="s">
        <v>222</v>
      </c>
      <c r="BM195" s="214" t="s">
        <v>237</v>
      </c>
    </row>
    <row r="196" spans="1:65" s="2" customFormat="1" ht="39">
      <c r="A196" s="34"/>
      <c r="B196" s="35"/>
      <c r="C196" s="36"/>
      <c r="D196" s="216" t="s">
        <v>146</v>
      </c>
      <c r="E196" s="36"/>
      <c r="F196" s="217" t="s">
        <v>165</v>
      </c>
      <c r="G196" s="36"/>
      <c r="H196" s="36"/>
      <c r="I196" s="115"/>
      <c r="J196" s="36"/>
      <c r="K196" s="36"/>
      <c r="L196" s="39"/>
      <c r="M196" s="218"/>
      <c r="N196" s="219"/>
      <c r="O196" s="71"/>
      <c r="P196" s="71"/>
      <c r="Q196" s="71"/>
      <c r="R196" s="71"/>
      <c r="S196" s="71"/>
      <c r="T196" s="72"/>
      <c r="U196" s="34"/>
      <c r="V196" s="34"/>
      <c r="W196" s="34"/>
      <c r="X196" s="34"/>
      <c r="Y196" s="34"/>
      <c r="Z196" s="34"/>
      <c r="AA196" s="34"/>
      <c r="AB196" s="34"/>
      <c r="AC196" s="34"/>
      <c r="AD196" s="34"/>
      <c r="AE196" s="34"/>
      <c r="AT196" s="17" t="s">
        <v>146</v>
      </c>
      <c r="AU196" s="17" t="s">
        <v>144</v>
      </c>
    </row>
    <row r="197" spans="1:65" s="13" customFormat="1" ht="11.25">
      <c r="B197" s="220"/>
      <c r="C197" s="221"/>
      <c r="D197" s="216" t="s">
        <v>148</v>
      </c>
      <c r="E197" s="222" t="s">
        <v>1</v>
      </c>
      <c r="F197" s="223" t="s">
        <v>234</v>
      </c>
      <c r="G197" s="221"/>
      <c r="H197" s="224">
        <v>150</v>
      </c>
      <c r="I197" s="225"/>
      <c r="J197" s="221"/>
      <c r="K197" s="221"/>
      <c r="L197" s="226"/>
      <c r="M197" s="227"/>
      <c r="N197" s="228"/>
      <c r="O197" s="228"/>
      <c r="P197" s="228"/>
      <c r="Q197" s="228"/>
      <c r="R197" s="228"/>
      <c r="S197" s="228"/>
      <c r="T197" s="229"/>
      <c r="AT197" s="230" t="s">
        <v>148</v>
      </c>
      <c r="AU197" s="230" t="s">
        <v>144</v>
      </c>
      <c r="AV197" s="13" t="s">
        <v>90</v>
      </c>
      <c r="AW197" s="13" t="s">
        <v>38</v>
      </c>
      <c r="AX197" s="13" t="s">
        <v>88</v>
      </c>
      <c r="AY197" s="230" t="s">
        <v>134</v>
      </c>
    </row>
    <row r="198" spans="1:65" s="14" customFormat="1" ht="11.25">
      <c r="B198" s="231"/>
      <c r="C198" s="232"/>
      <c r="D198" s="216" t="s">
        <v>148</v>
      </c>
      <c r="E198" s="233" t="s">
        <v>1</v>
      </c>
      <c r="F198" s="234" t="s">
        <v>161</v>
      </c>
      <c r="G198" s="232"/>
      <c r="H198" s="233" t="s">
        <v>1</v>
      </c>
      <c r="I198" s="235"/>
      <c r="J198" s="232"/>
      <c r="K198" s="232"/>
      <c r="L198" s="236"/>
      <c r="M198" s="237"/>
      <c r="N198" s="238"/>
      <c r="O198" s="238"/>
      <c r="P198" s="238"/>
      <c r="Q198" s="238"/>
      <c r="R198" s="238"/>
      <c r="S198" s="238"/>
      <c r="T198" s="239"/>
      <c r="AT198" s="240" t="s">
        <v>148</v>
      </c>
      <c r="AU198" s="240" t="s">
        <v>144</v>
      </c>
      <c r="AV198" s="14" t="s">
        <v>88</v>
      </c>
      <c r="AW198" s="14" t="s">
        <v>38</v>
      </c>
      <c r="AX198" s="14" t="s">
        <v>80</v>
      </c>
      <c r="AY198" s="240" t="s">
        <v>134</v>
      </c>
    </row>
    <row r="199" spans="1:65" s="2" customFormat="1" ht="21.75" customHeight="1">
      <c r="A199" s="34"/>
      <c r="B199" s="35"/>
      <c r="C199" s="203" t="s">
        <v>238</v>
      </c>
      <c r="D199" s="203" t="s">
        <v>138</v>
      </c>
      <c r="E199" s="204" t="s">
        <v>167</v>
      </c>
      <c r="F199" s="205" t="s">
        <v>168</v>
      </c>
      <c r="G199" s="206" t="s">
        <v>169</v>
      </c>
      <c r="H199" s="207">
        <v>3588.3</v>
      </c>
      <c r="I199" s="208"/>
      <c r="J199" s="209">
        <f>ROUND(I199*H199,2)</f>
        <v>0</v>
      </c>
      <c r="K199" s="205" t="s">
        <v>142</v>
      </c>
      <c r="L199" s="39"/>
      <c r="M199" s="210" t="s">
        <v>1</v>
      </c>
      <c r="N199" s="211" t="s">
        <v>45</v>
      </c>
      <c r="O199" s="71"/>
      <c r="P199" s="212">
        <f>O199*H199</f>
        <v>0</v>
      </c>
      <c r="Q199" s="212">
        <v>0</v>
      </c>
      <c r="R199" s="212">
        <f>Q199*H199</f>
        <v>0</v>
      </c>
      <c r="S199" s="212">
        <v>0</v>
      </c>
      <c r="T199" s="213">
        <f>S199*H199</f>
        <v>0</v>
      </c>
      <c r="U199" s="34"/>
      <c r="V199" s="34"/>
      <c r="W199" s="34"/>
      <c r="X199" s="34"/>
      <c r="Y199" s="34"/>
      <c r="Z199" s="34"/>
      <c r="AA199" s="34"/>
      <c r="AB199" s="34"/>
      <c r="AC199" s="34"/>
      <c r="AD199" s="34"/>
      <c r="AE199" s="34"/>
      <c r="AR199" s="214" t="s">
        <v>222</v>
      </c>
      <c r="AT199" s="214" t="s">
        <v>138</v>
      </c>
      <c r="AU199" s="214" t="s">
        <v>144</v>
      </c>
      <c r="AY199" s="17" t="s">
        <v>134</v>
      </c>
      <c r="BE199" s="215">
        <f>IF(N199="základní",J199,0)</f>
        <v>0</v>
      </c>
      <c r="BF199" s="215">
        <f>IF(N199="snížená",J199,0)</f>
        <v>0</v>
      </c>
      <c r="BG199" s="215">
        <f>IF(N199="zákl. přenesená",J199,0)</f>
        <v>0</v>
      </c>
      <c r="BH199" s="215">
        <f>IF(N199="sníž. přenesená",J199,0)</f>
        <v>0</v>
      </c>
      <c r="BI199" s="215">
        <f>IF(N199="nulová",J199,0)</f>
        <v>0</v>
      </c>
      <c r="BJ199" s="17" t="s">
        <v>88</v>
      </c>
      <c r="BK199" s="215">
        <f>ROUND(I199*H199,2)</f>
        <v>0</v>
      </c>
      <c r="BL199" s="17" t="s">
        <v>222</v>
      </c>
      <c r="BM199" s="214" t="s">
        <v>239</v>
      </c>
    </row>
    <row r="200" spans="1:65" s="2" customFormat="1" ht="97.5">
      <c r="A200" s="34"/>
      <c r="B200" s="35"/>
      <c r="C200" s="36"/>
      <c r="D200" s="216" t="s">
        <v>146</v>
      </c>
      <c r="E200" s="36"/>
      <c r="F200" s="217" t="s">
        <v>171</v>
      </c>
      <c r="G200" s="36"/>
      <c r="H200" s="36"/>
      <c r="I200" s="115"/>
      <c r="J200" s="36"/>
      <c r="K200" s="36"/>
      <c r="L200" s="39"/>
      <c r="M200" s="218"/>
      <c r="N200" s="219"/>
      <c r="O200" s="71"/>
      <c r="P200" s="71"/>
      <c r="Q200" s="71"/>
      <c r="R200" s="71"/>
      <c r="S200" s="71"/>
      <c r="T200" s="72"/>
      <c r="U200" s="34"/>
      <c r="V200" s="34"/>
      <c r="W200" s="34"/>
      <c r="X200" s="34"/>
      <c r="Y200" s="34"/>
      <c r="Z200" s="34"/>
      <c r="AA200" s="34"/>
      <c r="AB200" s="34"/>
      <c r="AC200" s="34"/>
      <c r="AD200" s="34"/>
      <c r="AE200" s="34"/>
      <c r="AT200" s="17" t="s">
        <v>146</v>
      </c>
      <c r="AU200" s="17" t="s">
        <v>144</v>
      </c>
    </row>
    <row r="201" spans="1:65" s="13" customFormat="1" ht="11.25">
      <c r="B201" s="220"/>
      <c r="C201" s="221"/>
      <c r="D201" s="216" t="s">
        <v>148</v>
      </c>
      <c r="E201" s="222" t="s">
        <v>1</v>
      </c>
      <c r="F201" s="223" t="s">
        <v>240</v>
      </c>
      <c r="G201" s="221"/>
      <c r="H201" s="224">
        <v>3588.3</v>
      </c>
      <c r="I201" s="225"/>
      <c r="J201" s="221"/>
      <c r="K201" s="221"/>
      <c r="L201" s="226"/>
      <c r="M201" s="227"/>
      <c r="N201" s="228"/>
      <c r="O201" s="228"/>
      <c r="P201" s="228"/>
      <c r="Q201" s="228"/>
      <c r="R201" s="228"/>
      <c r="S201" s="228"/>
      <c r="T201" s="229"/>
      <c r="AT201" s="230" t="s">
        <v>148</v>
      </c>
      <c r="AU201" s="230" t="s">
        <v>144</v>
      </c>
      <c r="AV201" s="13" t="s">
        <v>90</v>
      </c>
      <c r="AW201" s="13" t="s">
        <v>38</v>
      </c>
      <c r="AX201" s="13" t="s">
        <v>88</v>
      </c>
      <c r="AY201" s="230" t="s">
        <v>134</v>
      </c>
    </row>
    <row r="202" spans="1:65" s="2" customFormat="1" ht="33" customHeight="1">
      <c r="A202" s="34"/>
      <c r="B202" s="35"/>
      <c r="C202" s="203" t="s">
        <v>241</v>
      </c>
      <c r="D202" s="203" t="s">
        <v>138</v>
      </c>
      <c r="E202" s="204" t="s">
        <v>174</v>
      </c>
      <c r="F202" s="205" t="s">
        <v>175</v>
      </c>
      <c r="G202" s="206" t="s">
        <v>169</v>
      </c>
      <c r="H202" s="207">
        <v>32294.7</v>
      </c>
      <c r="I202" s="208"/>
      <c r="J202" s="209">
        <f>ROUND(I202*H202,2)</f>
        <v>0</v>
      </c>
      <c r="K202" s="205" t="s">
        <v>142</v>
      </c>
      <c r="L202" s="39"/>
      <c r="M202" s="210" t="s">
        <v>1</v>
      </c>
      <c r="N202" s="211" t="s">
        <v>45</v>
      </c>
      <c r="O202" s="71"/>
      <c r="P202" s="212">
        <f>O202*H202</f>
        <v>0</v>
      </c>
      <c r="Q202" s="212">
        <v>0</v>
      </c>
      <c r="R202" s="212">
        <f>Q202*H202</f>
        <v>0</v>
      </c>
      <c r="S202" s="212">
        <v>0</v>
      </c>
      <c r="T202" s="213">
        <f>S202*H202</f>
        <v>0</v>
      </c>
      <c r="U202" s="34"/>
      <c r="V202" s="34"/>
      <c r="W202" s="34"/>
      <c r="X202" s="34"/>
      <c r="Y202" s="34"/>
      <c r="Z202" s="34"/>
      <c r="AA202" s="34"/>
      <c r="AB202" s="34"/>
      <c r="AC202" s="34"/>
      <c r="AD202" s="34"/>
      <c r="AE202" s="34"/>
      <c r="AR202" s="214" t="s">
        <v>222</v>
      </c>
      <c r="AT202" s="214" t="s">
        <v>138</v>
      </c>
      <c r="AU202" s="214" t="s">
        <v>144</v>
      </c>
      <c r="AY202" s="17" t="s">
        <v>134</v>
      </c>
      <c r="BE202" s="215">
        <f>IF(N202="základní",J202,0)</f>
        <v>0</v>
      </c>
      <c r="BF202" s="215">
        <f>IF(N202="snížená",J202,0)</f>
        <v>0</v>
      </c>
      <c r="BG202" s="215">
        <f>IF(N202="zákl. přenesená",J202,0)</f>
        <v>0</v>
      </c>
      <c r="BH202" s="215">
        <f>IF(N202="sníž. přenesená",J202,0)</f>
        <v>0</v>
      </c>
      <c r="BI202" s="215">
        <f>IF(N202="nulová",J202,0)</f>
        <v>0</v>
      </c>
      <c r="BJ202" s="17" t="s">
        <v>88</v>
      </c>
      <c r="BK202" s="215">
        <f>ROUND(I202*H202,2)</f>
        <v>0</v>
      </c>
      <c r="BL202" s="17" t="s">
        <v>222</v>
      </c>
      <c r="BM202" s="214" t="s">
        <v>242</v>
      </c>
    </row>
    <row r="203" spans="1:65" s="2" customFormat="1" ht="97.5">
      <c r="A203" s="34"/>
      <c r="B203" s="35"/>
      <c r="C203" s="36"/>
      <c r="D203" s="216" t="s">
        <v>146</v>
      </c>
      <c r="E203" s="36"/>
      <c r="F203" s="217" t="s">
        <v>171</v>
      </c>
      <c r="G203" s="36"/>
      <c r="H203" s="36"/>
      <c r="I203" s="115"/>
      <c r="J203" s="36"/>
      <c r="K203" s="36"/>
      <c r="L203" s="39"/>
      <c r="M203" s="218"/>
      <c r="N203" s="219"/>
      <c r="O203" s="71"/>
      <c r="P203" s="71"/>
      <c r="Q203" s="71"/>
      <c r="R203" s="71"/>
      <c r="S203" s="71"/>
      <c r="T203" s="72"/>
      <c r="U203" s="34"/>
      <c r="V203" s="34"/>
      <c r="W203" s="34"/>
      <c r="X203" s="34"/>
      <c r="Y203" s="34"/>
      <c r="Z203" s="34"/>
      <c r="AA203" s="34"/>
      <c r="AB203" s="34"/>
      <c r="AC203" s="34"/>
      <c r="AD203" s="34"/>
      <c r="AE203" s="34"/>
      <c r="AT203" s="17" t="s">
        <v>146</v>
      </c>
      <c r="AU203" s="17" t="s">
        <v>144</v>
      </c>
    </row>
    <row r="204" spans="1:65" s="13" customFormat="1" ht="11.25">
      <c r="B204" s="220"/>
      <c r="C204" s="221"/>
      <c r="D204" s="216" t="s">
        <v>148</v>
      </c>
      <c r="E204" s="222" t="s">
        <v>1</v>
      </c>
      <c r="F204" s="223" t="s">
        <v>243</v>
      </c>
      <c r="G204" s="221"/>
      <c r="H204" s="224">
        <v>32294.7</v>
      </c>
      <c r="I204" s="225"/>
      <c r="J204" s="221"/>
      <c r="K204" s="221"/>
      <c r="L204" s="226"/>
      <c r="M204" s="227"/>
      <c r="N204" s="228"/>
      <c r="O204" s="228"/>
      <c r="P204" s="228"/>
      <c r="Q204" s="228"/>
      <c r="R204" s="228"/>
      <c r="S204" s="228"/>
      <c r="T204" s="229"/>
      <c r="AT204" s="230" t="s">
        <v>148</v>
      </c>
      <c r="AU204" s="230" t="s">
        <v>144</v>
      </c>
      <c r="AV204" s="13" t="s">
        <v>90</v>
      </c>
      <c r="AW204" s="13" t="s">
        <v>38</v>
      </c>
      <c r="AX204" s="13" t="s">
        <v>88</v>
      </c>
      <c r="AY204" s="230" t="s">
        <v>134</v>
      </c>
    </row>
    <row r="205" spans="1:65" s="2" customFormat="1" ht="21.75" customHeight="1">
      <c r="A205" s="34"/>
      <c r="B205" s="35"/>
      <c r="C205" s="203" t="s">
        <v>7</v>
      </c>
      <c r="D205" s="203" t="s">
        <v>138</v>
      </c>
      <c r="E205" s="204" t="s">
        <v>179</v>
      </c>
      <c r="F205" s="205" t="s">
        <v>180</v>
      </c>
      <c r="G205" s="206" t="s">
        <v>169</v>
      </c>
      <c r="H205" s="207">
        <v>3588.3</v>
      </c>
      <c r="I205" s="208"/>
      <c r="J205" s="209">
        <f>ROUND(I205*H205,2)</f>
        <v>0</v>
      </c>
      <c r="K205" s="205" t="s">
        <v>142</v>
      </c>
      <c r="L205" s="39"/>
      <c r="M205" s="210" t="s">
        <v>1</v>
      </c>
      <c r="N205" s="211" t="s">
        <v>45</v>
      </c>
      <c r="O205" s="71"/>
      <c r="P205" s="212">
        <f>O205*H205</f>
        <v>0</v>
      </c>
      <c r="Q205" s="212">
        <v>0</v>
      </c>
      <c r="R205" s="212">
        <f>Q205*H205</f>
        <v>0</v>
      </c>
      <c r="S205" s="212">
        <v>0</v>
      </c>
      <c r="T205" s="213">
        <f>S205*H205</f>
        <v>0</v>
      </c>
      <c r="U205" s="34"/>
      <c r="V205" s="34"/>
      <c r="W205" s="34"/>
      <c r="X205" s="34"/>
      <c r="Y205" s="34"/>
      <c r="Z205" s="34"/>
      <c r="AA205" s="34"/>
      <c r="AB205" s="34"/>
      <c r="AC205" s="34"/>
      <c r="AD205" s="34"/>
      <c r="AE205" s="34"/>
      <c r="AR205" s="214" t="s">
        <v>222</v>
      </c>
      <c r="AT205" s="214" t="s">
        <v>138</v>
      </c>
      <c r="AU205" s="214" t="s">
        <v>144</v>
      </c>
      <c r="AY205" s="17" t="s">
        <v>134</v>
      </c>
      <c r="BE205" s="215">
        <f>IF(N205="základní",J205,0)</f>
        <v>0</v>
      </c>
      <c r="BF205" s="215">
        <f>IF(N205="snížená",J205,0)</f>
        <v>0</v>
      </c>
      <c r="BG205" s="215">
        <f>IF(N205="zákl. přenesená",J205,0)</f>
        <v>0</v>
      </c>
      <c r="BH205" s="215">
        <f>IF(N205="sníž. přenesená",J205,0)</f>
        <v>0</v>
      </c>
      <c r="BI205" s="215">
        <f>IF(N205="nulová",J205,0)</f>
        <v>0</v>
      </c>
      <c r="BJ205" s="17" t="s">
        <v>88</v>
      </c>
      <c r="BK205" s="215">
        <f>ROUND(I205*H205,2)</f>
        <v>0</v>
      </c>
      <c r="BL205" s="17" t="s">
        <v>222</v>
      </c>
      <c r="BM205" s="214" t="s">
        <v>244</v>
      </c>
    </row>
    <row r="206" spans="1:65" s="2" customFormat="1" ht="39">
      <c r="A206" s="34"/>
      <c r="B206" s="35"/>
      <c r="C206" s="36"/>
      <c r="D206" s="216" t="s">
        <v>146</v>
      </c>
      <c r="E206" s="36"/>
      <c r="F206" s="217" t="s">
        <v>182</v>
      </c>
      <c r="G206" s="36"/>
      <c r="H206" s="36"/>
      <c r="I206" s="115"/>
      <c r="J206" s="36"/>
      <c r="K206" s="36"/>
      <c r="L206" s="39"/>
      <c r="M206" s="218"/>
      <c r="N206" s="219"/>
      <c r="O206" s="71"/>
      <c r="P206" s="71"/>
      <c r="Q206" s="71"/>
      <c r="R206" s="71"/>
      <c r="S206" s="71"/>
      <c r="T206" s="72"/>
      <c r="U206" s="34"/>
      <c r="V206" s="34"/>
      <c r="W206" s="34"/>
      <c r="X206" s="34"/>
      <c r="Y206" s="34"/>
      <c r="Z206" s="34"/>
      <c r="AA206" s="34"/>
      <c r="AB206" s="34"/>
      <c r="AC206" s="34"/>
      <c r="AD206" s="34"/>
      <c r="AE206" s="34"/>
      <c r="AT206" s="17" t="s">
        <v>146</v>
      </c>
      <c r="AU206" s="17" t="s">
        <v>144</v>
      </c>
    </row>
    <row r="207" spans="1:65" s="13" customFormat="1" ht="11.25">
      <c r="B207" s="220"/>
      <c r="C207" s="221"/>
      <c r="D207" s="216" t="s">
        <v>148</v>
      </c>
      <c r="E207" s="222" t="s">
        <v>1</v>
      </c>
      <c r="F207" s="223" t="s">
        <v>240</v>
      </c>
      <c r="G207" s="221"/>
      <c r="H207" s="224">
        <v>3588.3</v>
      </c>
      <c r="I207" s="225"/>
      <c r="J207" s="221"/>
      <c r="K207" s="221"/>
      <c r="L207" s="226"/>
      <c r="M207" s="227"/>
      <c r="N207" s="228"/>
      <c r="O207" s="228"/>
      <c r="P207" s="228"/>
      <c r="Q207" s="228"/>
      <c r="R207" s="228"/>
      <c r="S207" s="228"/>
      <c r="T207" s="229"/>
      <c r="AT207" s="230" t="s">
        <v>148</v>
      </c>
      <c r="AU207" s="230" t="s">
        <v>144</v>
      </c>
      <c r="AV207" s="13" t="s">
        <v>90</v>
      </c>
      <c r="AW207" s="13" t="s">
        <v>38</v>
      </c>
      <c r="AX207" s="13" t="s">
        <v>88</v>
      </c>
      <c r="AY207" s="230" t="s">
        <v>134</v>
      </c>
    </row>
    <row r="208" spans="1:65" s="2" customFormat="1" ht="21.75" customHeight="1">
      <c r="A208" s="34"/>
      <c r="B208" s="35"/>
      <c r="C208" s="203" t="s">
        <v>245</v>
      </c>
      <c r="D208" s="203" t="s">
        <v>138</v>
      </c>
      <c r="E208" s="204" t="s">
        <v>184</v>
      </c>
      <c r="F208" s="205" t="s">
        <v>185</v>
      </c>
      <c r="G208" s="206" t="s">
        <v>141</v>
      </c>
      <c r="H208" s="207">
        <v>1993.5</v>
      </c>
      <c r="I208" s="208"/>
      <c r="J208" s="209">
        <f>ROUND(I208*H208,2)</f>
        <v>0</v>
      </c>
      <c r="K208" s="205" t="s">
        <v>142</v>
      </c>
      <c r="L208" s="39"/>
      <c r="M208" s="210" t="s">
        <v>1</v>
      </c>
      <c r="N208" s="211" t="s">
        <v>45</v>
      </c>
      <c r="O208" s="71"/>
      <c r="P208" s="212">
        <f>O208*H208</f>
        <v>0</v>
      </c>
      <c r="Q208" s="212">
        <v>0</v>
      </c>
      <c r="R208" s="212">
        <f>Q208*H208</f>
        <v>0</v>
      </c>
      <c r="S208" s="212">
        <v>0</v>
      </c>
      <c r="T208" s="213">
        <f>S208*H208</f>
        <v>0</v>
      </c>
      <c r="U208" s="34"/>
      <c r="V208" s="34"/>
      <c r="W208" s="34"/>
      <c r="X208" s="34"/>
      <c r="Y208" s="34"/>
      <c r="Z208" s="34"/>
      <c r="AA208" s="34"/>
      <c r="AB208" s="34"/>
      <c r="AC208" s="34"/>
      <c r="AD208" s="34"/>
      <c r="AE208" s="34"/>
      <c r="AR208" s="214" t="s">
        <v>222</v>
      </c>
      <c r="AT208" s="214" t="s">
        <v>138</v>
      </c>
      <c r="AU208" s="214" t="s">
        <v>144</v>
      </c>
      <c r="AY208" s="17" t="s">
        <v>134</v>
      </c>
      <c r="BE208" s="215">
        <f>IF(N208="základní",J208,0)</f>
        <v>0</v>
      </c>
      <c r="BF208" s="215">
        <f>IF(N208="snížená",J208,0)</f>
        <v>0</v>
      </c>
      <c r="BG208" s="215">
        <f>IF(N208="zákl. přenesená",J208,0)</f>
        <v>0</v>
      </c>
      <c r="BH208" s="215">
        <f>IF(N208="sníž. přenesená",J208,0)</f>
        <v>0</v>
      </c>
      <c r="BI208" s="215">
        <f>IF(N208="nulová",J208,0)</f>
        <v>0</v>
      </c>
      <c r="BJ208" s="17" t="s">
        <v>88</v>
      </c>
      <c r="BK208" s="215">
        <f>ROUND(I208*H208,2)</f>
        <v>0</v>
      </c>
      <c r="BL208" s="17" t="s">
        <v>222</v>
      </c>
      <c r="BM208" s="214" t="s">
        <v>246</v>
      </c>
    </row>
    <row r="209" spans="1:65" s="2" customFormat="1" ht="195">
      <c r="A209" s="34"/>
      <c r="B209" s="35"/>
      <c r="C209" s="36"/>
      <c r="D209" s="216" t="s">
        <v>146</v>
      </c>
      <c r="E209" s="36"/>
      <c r="F209" s="217" t="s">
        <v>187</v>
      </c>
      <c r="G209" s="36"/>
      <c r="H209" s="36"/>
      <c r="I209" s="115"/>
      <c r="J209" s="36"/>
      <c r="K209" s="36"/>
      <c r="L209" s="39"/>
      <c r="M209" s="218"/>
      <c r="N209" s="219"/>
      <c r="O209" s="71"/>
      <c r="P209" s="71"/>
      <c r="Q209" s="71"/>
      <c r="R209" s="71"/>
      <c r="S209" s="71"/>
      <c r="T209" s="72"/>
      <c r="U209" s="34"/>
      <c r="V209" s="34"/>
      <c r="W209" s="34"/>
      <c r="X209" s="34"/>
      <c r="Y209" s="34"/>
      <c r="Z209" s="34"/>
      <c r="AA209" s="34"/>
      <c r="AB209" s="34"/>
      <c r="AC209" s="34"/>
      <c r="AD209" s="34"/>
      <c r="AE209" s="34"/>
      <c r="AT209" s="17" t="s">
        <v>146</v>
      </c>
      <c r="AU209" s="17" t="s">
        <v>144</v>
      </c>
    </row>
    <row r="210" spans="1:65" s="13" customFormat="1" ht="11.25">
      <c r="B210" s="220"/>
      <c r="C210" s="221"/>
      <c r="D210" s="216" t="s">
        <v>148</v>
      </c>
      <c r="E210" s="222" t="s">
        <v>1</v>
      </c>
      <c r="F210" s="223" t="s">
        <v>230</v>
      </c>
      <c r="G210" s="221"/>
      <c r="H210" s="224">
        <v>1993.5</v>
      </c>
      <c r="I210" s="225"/>
      <c r="J210" s="221"/>
      <c r="K210" s="221"/>
      <c r="L210" s="226"/>
      <c r="M210" s="227"/>
      <c r="N210" s="228"/>
      <c r="O210" s="228"/>
      <c r="P210" s="228"/>
      <c r="Q210" s="228"/>
      <c r="R210" s="228"/>
      <c r="S210" s="228"/>
      <c r="T210" s="229"/>
      <c r="AT210" s="230" t="s">
        <v>148</v>
      </c>
      <c r="AU210" s="230" t="s">
        <v>144</v>
      </c>
      <c r="AV210" s="13" t="s">
        <v>90</v>
      </c>
      <c r="AW210" s="13" t="s">
        <v>38</v>
      </c>
      <c r="AX210" s="13" t="s">
        <v>88</v>
      </c>
      <c r="AY210" s="230" t="s">
        <v>134</v>
      </c>
    </row>
    <row r="211" spans="1:65" s="14" customFormat="1" ht="11.25">
      <c r="B211" s="231"/>
      <c r="C211" s="232"/>
      <c r="D211" s="216" t="s">
        <v>148</v>
      </c>
      <c r="E211" s="233" t="s">
        <v>1</v>
      </c>
      <c r="F211" s="234" t="s">
        <v>188</v>
      </c>
      <c r="G211" s="232"/>
      <c r="H211" s="233" t="s">
        <v>1</v>
      </c>
      <c r="I211" s="235"/>
      <c r="J211" s="232"/>
      <c r="K211" s="232"/>
      <c r="L211" s="236"/>
      <c r="M211" s="237"/>
      <c r="N211" s="238"/>
      <c r="O211" s="238"/>
      <c r="P211" s="238"/>
      <c r="Q211" s="238"/>
      <c r="R211" s="238"/>
      <c r="S211" s="238"/>
      <c r="T211" s="239"/>
      <c r="AT211" s="240" t="s">
        <v>148</v>
      </c>
      <c r="AU211" s="240" t="s">
        <v>144</v>
      </c>
      <c r="AV211" s="14" t="s">
        <v>88</v>
      </c>
      <c r="AW211" s="14" t="s">
        <v>38</v>
      </c>
      <c r="AX211" s="14" t="s">
        <v>80</v>
      </c>
      <c r="AY211" s="240" t="s">
        <v>134</v>
      </c>
    </row>
    <row r="212" spans="1:65" s="2" customFormat="1" ht="21.75" customHeight="1">
      <c r="A212" s="34"/>
      <c r="B212" s="35"/>
      <c r="C212" s="203" t="s">
        <v>247</v>
      </c>
      <c r="D212" s="203" t="s">
        <v>138</v>
      </c>
      <c r="E212" s="204" t="s">
        <v>190</v>
      </c>
      <c r="F212" s="205" t="s">
        <v>191</v>
      </c>
      <c r="G212" s="206" t="s">
        <v>141</v>
      </c>
      <c r="H212" s="207">
        <v>29902.5</v>
      </c>
      <c r="I212" s="208"/>
      <c r="J212" s="209">
        <f>ROUND(I212*H212,2)</f>
        <v>0</v>
      </c>
      <c r="K212" s="205" t="s">
        <v>142</v>
      </c>
      <c r="L212" s="39"/>
      <c r="M212" s="210" t="s">
        <v>1</v>
      </c>
      <c r="N212" s="211" t="s">
        <v>45</v>
      </c>
      <c r="O212" s="71"/>
      <c r="P212" s="212">
        <f>O212*H212</f>
        <v>0</v>
      </c>
      <c r="Q212" s="212">
        <v>0</v>
      </c>
      <c r="R212" s="212">
        <f>Q212*H212</f>
        <v>0</v>
      </c>
      <c r="S212" s="212">
        <v>0</v>
      </c>
      <c r="T212" s="213">
        <f>S212*H212</f>
        <v>0</v>
      </c>
      <c r="U212" s="34"/>
      <c r="V212" s="34"/>
      <c r="W212" s="34"/>
      <c r="X212" s="34"/>
      <c r="Y212" s="34"/>
      <c r="Z212" s="34"/>
      <c r="AA212" s="34"/>
      <c r="AB212" s="34"/>
      <c r="AC212" s="34"/>
      <c r="AD212" s="34"/>
      <c r="AE212" s="34"/>
      <c r="AR212" s="214" t="s">
        <v>222</v>
      </c>
      <c r="AT212" s="214" t="s">
        <v>138</v>
      </c>
      <c r="AU212" s="214" t="s">
        <v>144</v>
      </c>
      <c r="AY212" s="17" t="s">
        <v>134</v>
      </c>
      <c r="BE212" s="215">
        <f>IF(N212="základní",J212,0)</f>
        <v>0</v>
      </c>
      <c r="BF212" s="215">
        <f>IF(N212="snížená",J212,0)</f>
        <v>0</v>
      </c>
      <c r="BG212" s="215">
        <f>IF(N212="zákl. přenesená",J212,0)</f>
        <v>0</v>
      </c>
      <c r="BH212" s="215">
        <f>IF(N212="sníž. přenesená",J212,0)</f>
        <v>0</v>
      </c>
      <c r="BI212" s="215">
        <f>IF(N212="nulová",J212,0)</f>
        <v>0</v>
      </c>
      <c r="BJ212" s="17" t="s">
        <v>88</v>
      </c>
      <c r="BK212" s="215">
        <f>ROUND(I212*H212,2)</f>
        <v>0</v>
      </c>
      <c r="BL212" s="17" t="s">
        <v>222</v>
      </c>
      <c r="BM212" s="214" t="s">
        <v>248</v>
      </c>
    </row>
    <row r="213" spans="1:65" s="2" customFormat="1" ht="195">
      <c r="A213" s="34"/>
      <c r="B213" s="35"/>
      <c r="C213" s="36"/>
      <c r="D213" s="216" t="s">
        <v>146</v>
      </c>
      <c r="E213" s="36"/>
      <c r="F213" s="217" t="s">
        <v>187</v>
      </c>
      <c r="G213" s="36"/>
      <c r="H213" s="36"/>
      <c r="I213" s="115"/>
      <c r="J213" s="36"/>
      <c r="K213" s="36"/>
      <c r="L213" s="39"/>
      <c r="M213" s="218"/>
      <c r="N213" s="219"/>
      <c r="O213" s="71"/>
      <c r="P213" s="71"/>
      <c r="Q213" s="71"/>
      <c r="R213" s="71"/>
      <c r="S213" s="71"/>
      <c r="T213" s="72"/>
      <c r="U213" s="34"/>
      <c r="V213" s="34"/>
      <c r="W213" s="34"/>
      <c r="X213" s="34"/>
      <c r="Y213" s="34"/>
      <c r="Z213" s="34"/>
      <c r="AA213" s="34"/>
      <c r="AB213" s="34"/>
      <c r="AC213" s="34"/>
      <c r="AD213" s="34"/>
      <c r="AE213" s="34"/>
      <c r="AT213" s="17" t="s">
        <v>146</v>
      </c>
      <c r="AU213" s="17" t="s">
        <v>144</v>
      </c>
    </row>
    <row r="214" spans="1:65" s="13" customFormat="1" ht="11.25">
      <c r="B214" s="220"/>
      <c r="C214" s="221"/>
      <c r="D214" s="216" t="s">
        <v>148</v>
      </c>
      <c r="E214" s="222" t="s">
        <v>1</v>
      </c>
      <c r="F214" s="223" t="s">
        <v>249</v>
      </c>
      <c r="G214" s="221"/>
      <c r="H214" s="224">
        <v>29902.5</v>
      </c>
      <c r="I214" s="225"/>
      <c r="J214" s="221"/>
      <c r="K214" s="221"/>
      <c r="L214" s="226"/>
      <c r="M214" s="227"/>
      <c r="N214" s="228"/>
      <c r="O214" s="228"/>
      <c r="P214" s="228"/>
      <c r="Q214" s="228"/>
      <c r="R214" s="228"/>
      <c r="S214" s="228"/>
      <c r="T214" s="229"/>
      <c r="AT214" s="230" t="s">
        <v>148</v>
      </c>
      <c r="AU214" s="230" t="s">
        <v>144</v>
      </c>
      <c r="AV214" s="13" t="s">
        <v>90</v>
      </c>
      <c r="AW214" s="13" t="s">
        <v>38</v>
      </c>
      <c r="AX214" s="13" t="s">
        <v>88</v>
      </c>
      <c r="AY214" s="230" t="s">
        <v>134</v>
      </c>
    </row>
    <row r="215" spans="1:65" s="14" customFormat="1" ht="11.25">
      <c r="B215" s="231"/>
      <c r="C215" s="232"/>
      <c r="D215" s="216" t="s">
        <v>148</v>
      </c>
      <c r="E215" s="233" t="s">
        <v>1</v>
      </c>
      <c r="F215" s="234" t="s">
        <v>188</v>
      </c>
      <c r="G215" s="232"/>
      <c r="H215" s="233" t="s">
        <v>1</v>
      </c>
      <c r="I215" s="235"/>
      <c r="J215" s="232"/>
      <c r="K215" s="232"/>
      <c r="L215" s="236"/>
      <c r="M215" s="237"/>
      <c r="N215" s="238"/>
      <c r="O215" s="238"/>
      <c r="P215" s="238"/>
      <c r="Q215" s="238"/>
      <c r="R215" s="238"/>
      <c r="S215" s="238"/>
      <c r="T215" s="239"/>
      <c r="AT215" s="240" t="s">
        <v>148</v>
      </c>
      <c r="AU215" s="240" t="s">
        <v>144</v>
      </c>
      <c r="AV215" s="14" t="s">
        <v>88</v>
      </c>
      <c r="AW215" s="14" t="s">
        <v>38</v>
      </c>
      <c r="AX215" s="14" t="s">
        <v>80</v>
      </c>
      <c r="AY215" s="240" t="s">
        <v>134</v>
      </c>
    </row>
    <row r="216" spans="1:65" s="2" customFormat="1" ht="44.25" customHeight="1">
      <c r="A216" s="34"/>
      <c r="B216" s="35"/>
      <c r="C216" s="203" t="s">
        <v>250</v>
      </c>
      <c r="D216" s="203" t="s">
        <v>138</v>
      </c>
      <c r="E216" s="204" t="s">
        <v>251</v>
      </c>
      <c r="F216" s="205" t="s">
        <v>252</v>
      </c>
      <c r="G216" s="206" t="s">
        <v>169</v>
      </c>
      <c r="H216" s="207">
        <v>3588.3</v>
      </c>
      <c r="I216" s="208"/>
      <c r="J216" s="209">
        <f>ROUND(I216*H216,2)</f>
        <v>0</v>
      </c>
      <c r="K216" s="205" t="s">
        <v>1</v>
      </c>
      <c r="L216" s="39"/>
      <c r="M216" s="210" t="s">
        <v>1</v>
      </c>
      <c r="N216" s="211" t="s">
        <v>45</v>
      </c>
      <c r="O216" s="71"/>
      <c r="P216" s="212">
        <f>O216*H216</f>
        <v>0</v>
      </c>
      <c r="Q216" s="212">
        <v>0</v>
      </c>
      <c r="R216" s="212">
        <f>Q216*H216</f>
        <v>0</v>
      </c>
      <c r="S216" s="212">
        <v>0</v>
      </c>
      <c r="T216" s="213">
        <f>S216*H216</f>
        <v>0</v>
      </c>
      <c r="U216" s="34"/>
      <c r="V216" s="34"/>
      <c r="W216" s="34"/>
      <c r="X216" s="34"/>
      <c r="Y216" s="34"/>
      <c r="Z216" s="34"/>
      <c r="AA216" s="34"/>
      <c r="AB216" s="34"/>
      <c r="AC216" s="34"/>
      <c r="AD216" s="34"/>
      <c r="AE216" s="34"/>
      <c r="AR216" s="214" t="s">
        <v>222</v>
      </c>
      <c r="AT216" s="214" t="s">
        <v>138</v>
      </c>
      <c r="AU216" s="214" t="s">
        <v>144</v>
      </c>
      <c r="AY216" s="17" t="s">
        <v>134</v>
      </c>
      <c r="BE216" s="215">
        <f>IF(N216="základní",J216,0)</f>
        <v>0</v>
      </c>
      <c r="BF216" s="215">
        <f>IF(N216="snížená",J216,0)</f>
        <v>0</v>
      </c>
      <c r="BG216" s="215">
        <f>IF(N216="zákl. přenesená",J216,0)</f>
        <v>0</v>
      </c>
      <c r="BH216" s="215">
        <f>IF(N216="sníž. přenesená",J216,0)</f>
        <v>0</v>
      </c>
      <c r="BI216" s="215">
        <f>IF(N216="nulová",J216,0)</f>
        <v>0</v>
      </c>
      <c r="BJ216" s="17" t="s">
        <v>88</v>
      </c>
      <c r="BK216" s="215">
        <f>ROUND(I216*H216,2)</f>
        <v>0</v>
      </c>
      <c r="BL216" s="17" t="s">
        <v>222</v>
      </c>
      <c r="BM216" s="214" t="s">
        <v>253</v>
      </c>
    </row>
    <row r="217" spans="1:65" s="2" customFormat="1" ht="78">
      <c r="A217" s="34"/>
      <c r="B217" s="35"/>
      <c r="C217" s="36"/>
      <c r="D217" s="216" t="s">
        <v>146</v>
      </c>
      <c r="E217" s="36"/>
      <c r="F217" s="217" t="s">
        <v>198</v>
      </c>
      <c r="G217" s="36"/>
      <c r="H217" s="36"/>
      <c r="I217" s="115"/>
      <c r="J217" s="36"/>
      <c r="K217" s="36"/>
      <c r="L217" s="39"/>
      <c r="M217" s="218"/>
      <c r="N217" s="219"/>
      <c r="O217" s="71"/>
      <c r="P217" s="71"/>
      <c r="Q217" s="71"/>
      <c r="R217" s="71"/>
      <c r="S217" s="71"/>
      <c r="T217" s="72"/>
      <c r="U217" s="34"/>
      <c r="V217" s="34"/>
      <c r="W217" s="34"/>
      <c r="X217" s="34"/>
      <c r="Y217" s="34"/>
      <c r="Z217" s="34"/>
      <c r="AA217" s="34"/>
      <c r="AB217" s="34"/>
      <c r="AC217" s="34"/>
      <c r="AD217" s="34"/>
      <c r="AE217" s="34"/>
      <c r="AT217" s="17" t="s">
        <v>146</v>
      </c>
      <c r="AU217" s="17" t="s">
        <v>144</v>
      </c>
    </row>
    <row r="218" spans="1:65" s="13" customFormat="1" ht="11.25">
      <c r="B218" s="220"/>
      <c r="C218" s="221"/>
      <c r="D218" s="216" t="s">
        <v>148</v>
      </c>
      <c r="E218" s="222" t="s">
        <v>1</v>
      </c>
      <c r="F218" s="223" t="s">
        <v>240</v>
      </c>
      <c r="G218" s="221"/>
      <c r="H218" s="224">
        <v>3588.3</v>
      </c>
      <c r="I218" s="225"/>
      <c r="J218" s="221"/>
      <c r="K218" s="221"/>
      <c r="L218" s="226"/>
      <c r="M218" s="227"/>
      <c r="N218" s="228"/>
      <c r="O218" s="228"/>
      <c r="P218" s="228"/>
      <c r="Q218" s="228"/>
      <c r="R218" s="228"/>
      <c r="S218" s="228"/>
      <c r="T218" s="229"/>
      <c r="AT218" s="230" t="s">
        <v>148</v>
      </c>
      <c r="AU218" s="230" t="s">
        <v>144</v>
      </c>
      <c r="AV218" s="13" t="s">
        <v>90</v>
      </c>
      <c r="AW218" s="13" t="s">
        <v>38</v>
      </c>
      <c r="AX218" s="13" t="s">
        <v>88</v>
      </c>
      <c r="AY218" s="230" t="s">
        <v>134</v>
      </c>
    </row>
    <row r="219" spans="1:65" s="2" customFormat="1" ht="16.5" customHeight="1">
      <c r="A219" s="34"/>
      <c r="B219" s="35"/>
      <c r="C219" s="203" t="s">
        <v>254</v>
      </c>
      <c r="D219" s="203" t="s">
        <v>138</v>
      </c>
      <c r="E219" s="204" t="s">
        <v>200</v>
      </c>
      <c r="F219" s="205" t="s">
        <v>201</v>
      </c>
      <c r="G219" s="206" t="s">
        <v>157</v>
      </c>
      <c r="H219" s="207">
        <v>1329</v>
      </c>
      <c r="I219" s="208"/>
      <c r="J219" s="209">
        <f>ROUND(I219*H219,2)</f>
        <v>0</v>
      </c>
      <c r="K219" s="205" t="s">
        <v>142</v>
      </c>
      <c r="L219" s="39"/>
      <c r="M219" s="210" t="s">
        <v>1</v>
      </c>
      <c r="N219" s="211" t="s">
        <v>45</v>
      </c>
      <c r="O219" s="71"/>
      <c r="P219" s="212">
        <f>O219*H219</f>
        <v>0</v>
      </c>
      <c r="Q219" s="212">
        <v>0</v>
      </c>
      <c r="R219" s="212">
        <f>Q219*H219</f>
        <v>0</v>
      </c>
      <c r="S219" s="212">
        <v>0</v>
      </c>
      <c r="T219" s="213">
        <f>S219*H219</f>
        <v>0</v>
      </c>
      <c r="U219" s="34"/>
      <c r="V219" s="34"/>
      <c r="W219" s="34"/>
      <c r="X219" s="34"/>
      <c r="Y219" s="34"/>
      <c r="Z219" s="34"/>
      <c r="AA219" s="34"/>
      <c r="AB219" s="34"/>
      <c r="AC219" s="34"/>
      <c r="AD219" s="34"/>
      <c r="AE219" s="34"/>
      <c r="AR219" s="214" t="s">
        <v>222</v>
      </c>
      <c r="AT219" s="214" t="s">
        <v>138</v>
      </c>
      <c r="AU219" s="214" t="s">
        <v>144</v>
      </c>
      <c r="AY219" s="17" t="s">
        <v>134</v>
      </c>
      <c r="BE219" s="215">
        <f>IF(N219="základní",J219,0)</f>
        <v>0</v>
      </c>
      <c r="BF219" s="215">
        <f>IF(N219="snížená",J219,0)</f>
        <v>0</v>
      </c>
      <c r="BG219" s="215">
        <f>IF(N219="zákl. přenesená",J219,0)</f>
        <v>0</v>
      </c>
      <c r="BH219" s="215">
        <f>IF(N219="sníž. přenesená",J219,0)</f>
        <v>0</v>
      </c>
      <c r="BI219" s="215">
        <f>IF(N219="nulová",J219,0)</f>
        <v>0</v>
      </c>
      <c r="BJ219" s="17" t="s">
        <v>88</v>
      </c>
      <c r="BK219" s="215">
        <f>ROUND(I219*H219,2)</f>
        <v>0</v>
      </c>
      <c r="BL219" s="17" t="s">
        <v>222</v>
      </c>
      <c r="BM219" s="214" t="s">
        <v>255</v>
      </c>
    </row>
    <row r="220" spans="1:65" s="2" customFormat="1" ht="185.25">
      <c r="A220" s="34"/>
      <c r="B220" s="35"/>
      <c r="C220" s="36"/>
      <c r="D220" s="216" t="s">
        <v>146</v>
      </c>
      <c r="E220" s="36"/>
      <c r="F220" s="217" t="s">
        <v>203</v>
      </c>
      <c r="G220" s="36"/>
      <c r="H220" s="36"/>
      <c r="I220" s="115"/>
      <c r="J220" s="36"/>
      <c r="K220" s="36"/>
      <c r="L220" s="39"/>
      <c r="M220" s="218"/>
      <c r="N220" s="219"/>
      <c r="O220" s="71"/>
      <c r="P220" s="71"/>
      <c r="Q220" s="71"/>
      <c r="R220" s="71"/>
      <c r="S220" s="71"/>
      <c r="T220" s="72"/>
      <c r="U220" s="34"/>
      <c r="V220" s="34"/>
      <c r="W220" s="34"/>
      <c r="X220" s="34"/>
      <c r="Y220" s="34"/>
      <c r="Z220" s="34"/>
      <c r="AA220" s="34"/>
      <c r="AB220" s="34"/>
      <c r="AC220" s="34"/>
      <c r="AD220" s="34"/>
      <c r="AE220" s="34"/>
      <c r="AT220" s="17" t="s">
        <v>146</v>
      </c>
      <c r="AU220" s="17" t="s">
        <v>144</v>
      </c>
    </row>
    <row r="221" spans="1:65" s="13" customFormat="1" ht="11.25">
      <c r="B221" s="220"/>
      <c r="C221" s="221"/>
      <c r="D221" s="216" t="s">
        <v>148</v>
      </c>
      <c r="E221" s="222" t="s">
        <v>1</v>
      </c>
      <c r="F221" s="223" t="s">
        <v>256</v>
      </c>
      <c r="G221" s="221"/>
      <c r="H221" s="224">
        <v>1329</v>
      </c>
      <c r="I221" s="225"/>
      <c r="J221" s="221"/>
      <c r="K221" s="221"/>
      <c r="L221" s="226"/>
      <c r="M221" s="227"/>
      <c r="N221" s="228"/>
      <c r="O221" s="228"/>
      <c r="P221" s="228"/>
      <c r="Q221" s="228"/>
      <c r="R221" s="228"/>
      <c r="S221" s="228"/>
      <c r="T221" s="229"/>
      <c r="AT221" s="230" t="s">
        <v>148</v>
      </c>
      <c r="AU221" s="230" t="s">
        <v>144</v>
      </c>
      <c r="AV221" s="13" t="s">
        <v>90</v>
      </c>
      <c r="AW221" s="13" t="s">
        <v>38</v>
      </c>
      <c r="AX221" s="13" t="s">
        <v>88</v>
      </c>
      <c r="AY221" s="230" t="s">
        <v>134</v>
      </c>
    </row>
    <row r="222" spans="1:65" s="14" customFormat="1" ht="11.25">
      <c r="B222" s="231"/>
      <c r="C222" s="232"/>
      <c r="D222" s="216" t="s">
        <v>148</v>
      </c>
      <c r="E222" s="233" t="s">
        <v>1</v>
      </c>
      <c r="F222" s="234" t="s">
        <v>188</v>
      </c>
      <c r="G222" s="232"/>
      <c r="H222" s="233" t="s">
        <v>1</v>
      </c>
      <c r="I222" s="235"/>
      <c r="J222" s="232"/>
      <c r="K222" s="232"/>
      <c r="L222" s="236"/>
      <c r="M222" s="237"/>
      <c r="N222" s="238"/>
      <c r="O222" s="238"/>
      <c r="P222" s="238"/>
      <c r="Q222" s="238"/>
      <c r="R222" s="238"/>
      <c r="S222" s="238"/>
      <c r="T222" s="239"/>
      <c r="AT222" s="240" t="s">
        <v>148</v>
      </c>
      <c r="AU222" s="240" t="s">
        <v>144</v>
      </c>
      <c r="AV222" s="14" t="s">
        <v>88</v>
      </c>
      <c r="AW222" s="14" t="s">
        <v>38</v>
      </c>
      <c r="AX222" s="14" t="s">
        <v>80</v>
      </c>
      <c r="AY222" s="240" t="s">
        <v>134</v>
      </c>
    </row>
    <row r="223" spans="1:65" s="12" customFormat="1" ht="20.85" customHeight="1">
      <c r="B223" s="187"/>
      <c r="C223" s="188"/>
      <c r="D223" s="189" t="s">
        <v>79</v>
      </c>
      <c r="E223" s="201" t="s">
        <v>166</v>
      </c>
      <c r="F223" s="201" t="s">
        <v>205</v>
      </c>
      <c r="G223" s="188"/>
      <c r="H223" s="188"/>
      <c r="I223" s="191"/>
      <c r="J223" s="202">
        <f>BK223</f>
        <v>0</v>
      </c>
      <c r="K223" s="188"/>
      <c r="L223" s="193"/>
      <c r="M223" s="194"/>
      <c r="N223" s="195"/>
      <c r="O223" s="195"/>
      <c r="P223" s="196">
        <f>SUM(P224:P228)</f>
        <v>0</v>
      </c>
      <c r="Q223" s="195"/>
      <c r="R223" s="196">
        <f>SUM(R224:R228)</f>
        <v>0</v>
      </c>
      <c r="S223" s="195"/>
      <c r="T223" s="197">
        <f>SUM(T224:T228)</f>
        <v>0</v>
      </c>
      <c r="AR223" s="198" t="s">
        <v>88</v>
      </c>
      <c r="AT223" s="199" t="s">
        <v>79</v>
      </c>
      <c r="AU223" s="199" t="s">
        <v>90</v>
      </c>
      <c r="AY223" s="198" t="s">
        <v>134</v>
      </c>
      <c r="BK223" s="200">
        <f>SUM(BK224:BK228)</f>
        <v>0</v>
      </c>
    </row>
    <row r="224" spans="1:65" s="2" customFormat="1" ht="16.5" customHeight="1">
      <c r="A224" s="34"/>
      <c r="B224" s="35"/>
      <c r="C224" s="203" t="s">
        <v>257</v>
      </c>
      <c r="D224" s="203" t="s">
        <v>138</v>
      </c>
      <c r="E224" s="204" t="s">
        <v>258</v>
      </c>
      <c r="F224" s="205" t="s">
        <v>259</v>
      </c>
      <c r="G224" s="206" t="s">
        <v>157</v>
      </c>
      <c r="H224" s="207">
        <v>6645</v>
      </c>
      <c r="I224" s="208"/>
      <c r="J224" s="209">
        <f>ROUND(I224*H224,2)</f>
        <v>0</v>
      </c>
      <c r="K224" s="205" t="s">
        <v>142</v>
      </c>
      <c r="L224" s="39"/>
      <c r="M224" s="210" t="s">
        <v>1</v>
      </c>
      <c r="N224" s="211" t="s">
        <v>45</v>
      </c>
      <c r="O224" s="71"/>
      <c r="P224" s="212">
        <f>O224*H224</f>
        <v>0</v>
      </c>
      <c r="Q224" s="212">
        <v>0</v>
      </c>
      <c r="R224" s="212">
        <f>Q224*H224</f>
        <v>0</v>
      </c>
      <c r="S224" s="212">
        <v>0</v>
      </c>
      <c r="T224" s="213">
        <f>S224*H224</f>
        <v>0</v>
      </c>
      <c r="U224" s="34"/>
      <c r="V224" s="34"/>
      <c r="W224" s="34"/>
      <c r="X224" s="34"/>
      <c r="Y224" s="34"/>
      <c r="Z224" s="34"/>
      <c r="AA224" s="34"/>
      <c r="AB224" s="34"/>
      <c r="AC224" s="34"/>
      <c r="AD224" s="34"/>
      <c r="AE224" s="34"/>
      <c r="AR224" s="214" t="s">
        <v>222</v>
      </c>
      <c r="AT224" s="214" t="s">
        <v>138</v>
      </c>
      <c r="AU224" s="214" t="s">
        <v>144</v>
      </c>
      <c r="AY224" s="17" t="s">
        <v>134</v>
      </c>
      <c r="BE224" s="215">
        <f>IF(N224="základní",J224,0)</f>
        <v>0</v>
      </c>
      <c r="BF224" s="215">
        <f>IF(N224="snížená",J224,0)</f>
        <v>0</v>
      </c>
      <c r="BG224" s="215">
        <f>IF(N224="zákl. přenesená",J224,0)</f>
        <v>0</v>
      </c>
      <c r="BH224" s="215">
        <f>IF(N224="sníž. přenesená",J224,0)</f>
        <v>0</v>
      </c>
      <c r="BI224" s="215">
        <f>IF(N224="nulová",J224,0)</f>
        <v>0</v>
      </c>
      <c r="BJ224" s="17" t="s">
        <v>88</v>
      </c>
      <c r="BK224" s="215">
        <f>ROUND(I224*H224,2)</f>
        <v>0</v>
      </c>
      <c r="BL224" s="17" t="s">
        <v>222</v>
      </c>
      <c r="BM224" s="214" t="s">
        <v>260</v>
      </c>
    </row>
    <row r="225" spans="1:65" s="13" customFormat="1" ht="11.25">
      <c r="B225" s="220"/>
      <c r="C225" s="221"/>
      <c r="D225" s="216" t="s">
        <v>148</v>
      </c>
      <c r="E225" s="222" t="s">
        <v>1</v>
      </c>
      <c r="F225" s="223" t="s">
        <v>261</v>
      </c>
      <c r="G225" s="221"/>
      <c r="H225" s="224">
        <v>6645</v>
      </c>
      <c r="I225" s="225"/>
      <c r="J225" s="221"/>
      <c r="K225" s="221"/>
      <c r="L225" s="226"/>
      <c r="M225" s="227"/>
      <c r="N225" s="228"/>
      <c r="O225" s="228"/>
      <c r="P225" s="228"/>
      <c r="Q225" s="228"/>
      <c r="R225" s="228"/>
      <c r="S225" s="228"/>
      <c r="T225" s="229"/>
      <c r="AT225" s="230" t="s">
        <v>148</v>
      </c>
      <c r="AU225" s="230" t="s">
        <v>144</v>
      </c>
      <c r="AV225" s="13" t="s">
        <v>90</v>
      </c>
      <c r="AW225" s="13" t="s">
        <v>38</v>
      </c>
      <c r="AX225" s="13" t="s">
        <v>88</v>
      </c>
      <c r="AY225" s="230" t="s">
        <v>134</v>
      </c>
    </row>
    <row r="226" spans="1:65" s="2" customFormat="1" ht="33" customHeight="1">
      <c r="A226" s="34"/>
      <c r="B226" s="35"/>
      <c r="C226" s="203" t="s">
        <v>262</v>
      </c>
      <c r="D226" s="203" t="s">
        <v>138</v>
      </c>
      <c r="E226" s="204" t="s">
        <v>263</v>
      </c>
      <c r="F226" s="205" t="s">
        <v>264</v>
      </c>
      <c r="G226" s="206" t="s">
        <v>157</v>
      </c>
      <c r="H226" s="207">
        <v>6645</v>
      </c>
      <c r="I226" s="208"/>
      <c r="J226" s="209">
        <f>ROUND(I226*H226,2)</f>
        <v>0</v>
      </c>
      <c r="K226" s="205" t="s">
        <v>142</v>
      </c>
      <c r="L226" s="39"/>
      <c r="M226" s="210" t="s">
        <v>1</v>
      </c>
      <c r="N226" s="211" t="s">
        <v>45</v>
      </c>
      <c r="O226" s="71"/>
      <c r="P226" s="212">
        <f>O226*H226</f>
        <v>0</v>
      </c>
      <c r="Q226" s="212">
        <v>0</v>
      </c>
      <c r="R226" s="212">
        <f>Q226*H226</f>
        <v>0</v>
      </c>
      <c r="S226" s="212">
        <v>0</v>
      </c>
      <c r="T226" s="213">
        <f>S226*H226</f>
        <v>0</v>
      </c>
      <c r="U226" s="34"/>
      <c r="V226" s="34"/>
      <c r="W226" s="34"/>
      <c r="X226" s="34"/>
      <c r="Y226" s="34"/>
      <c r="Z226" s="34"/>
      <c r="AA226" s="34"/>
      <c r="AB226" s="34"/>
      <c r="AC226" s="34"/>
      <c r="AD226" s="34"/>
      <c r="AE226" s="34"/>
      <c r="AR226" s="214" t="s">
        <v>222</v>
      </c>
      <c r="AT226" s="214" t="s">
        <v>138</v>
      </c>
      <c r="AU226" s="214" t="s">
        <v>144</v>
      </c>
      <c r="AY226" s="17" t="s">
        <v>134</v>
      </c>
      <c r="BE226" s="215">
        <f>IF(N226="základní",J226,0)</f>
        <v>0</v>
      </c>
      <c r="BF226" s="215">
        <f>IF(N226="snížená",J226,0)</f>
        <v>0</v>
      </c>
      <c r="BG226" s="215">
        <f>IF(N226="zákl. přenesená",J226,0)</f>
        <v>0</v>
      </c>
      <c r="BH226" s="215">
        <f>IF(N226="sníž. přenesená",J226,0)</f>
        <v>0</v>
      </c>
      <c r="BI226" s="215">
        <f>IF(N226="nulová",J226,0)</f>
        <v>0</v>
      </c>
      <c r="BJ226" s="17" t="s">
        <v>88</v>
      </c>
      <c r="BK226" s="215">
        <f>ROUND(I226*H226,2)</f>
        <v>0</v>
      </c>
      <c r="BL226" s="17" t="s">
        <v>222</v>
      </c>
      <c r="BM226" s="214" t="s">
        <v>265</v>
      </c>
    </row>
    <row r="227" spans="1:65" s="2" customFormat="1" ht="58.5">
      <c r="A227" s="34"/>
      <c r="B227" s="35"/>
      <c r="C227" s="36"/>
      <c r="D227" s="216" t="s">
        <v>146</v>
      </c>
      <c r="E227" s="36"/>
      <c r="F227" s="217" t="s">
        <v>215</v>
      </c>
      <c r="G227" s="36"/>
      <c r="H227" s="36"/>
      <c r="I227" s="115"/>
      <c r="J227" s="36"/>
      <c r="K227" s="36"/>
      <c r="L227" s="39"/>
      <c r="M227" s="218"/>
      <c r="N227" s="219"/>
      <c r="O227" s="71"/>
      <c r="P227" s="71"/>
      <c r="Q227" s="71"/>
      <c r="R227" s="71"/>
      <c r="S227" s="71"/>
      <c r="T227" s="72"/>
      <c r="U227" s="34"/>
      <c r="V227" s="34"/>
      <c r="W227" s="34"/>
      <c r="X227" s="34"/>
      <c r="Y227" s="34"/>
      <c r="Z227" s="34"/>
      <c r="AA227" s="34"/>
      <c r="AB227" s="34"/>
      <c r="AC227" s="34"/>
      <c r="AD227" s="34"/>
      <c r="AE227" s="34"/>
      <c r="AT227" s="17" t="s">
        <v>146</v>
      </c>
      <c r="AU227" s="17" t="s">
        <v>144</v>
      </c>
    </row>
    <row r="228" spans="1:65" s="13" customFormat="1" ht="11.25">
      <c r="B228" s="220"/>
      <c r="C228" s="221"/>
      <c r="D228" s="216" t="s">
        <v>148</v>
      </c>
      <c r="E228" s="222" t="s">
        <v>1</v>
      </c>
      <c r="F228" s="223" t="s">
        <v>261</v>
      </c>
      <c r="G228" s="221"/>
      <c r="H228" s="224">
        <v>6645</v>
      </c>
      <c r="I228" s="225"/>
      <c r="J228" s="221"/>
      <c r="K228" s="221"/>
      <c r="L228" s="226"/>
      <c r="M228" s="227"/>
      <c r="N228" s="228"/>
      <c r="O228" s="228"/>
      <c r="P228" s="228"/>
      <c r="Q228" s="228"/>
      <c r="R228" s="228"/>
      <c r="S228" s="228"/>
      <c r="T228" s="229"/>
      <c r="AT228" s="230" t="s">
        <v>148</v>
      </c>
      <c r="AU228" s="230" t="s">
        <v>144</v>
      </c>
      <c r="AV228" s="13" t="s">
        <v>90</v>
      </c>
      <c r="AW228" s="13" t="s">
        <v>38</v>
      </c>
      <c r="AX228" s="13" t="s">
        <v>88</v>
      </c>
      <c r="AY228" s="230" t="s">
        <v>134</v>
      </c>
    </row>
    <row r="229" spans="1:65" s="12" customFormat="1" ht="20.85" customHeight="1">
      <c r="B229" s="187"/>
      <c r="C229" s="188"/>
      <c r="D229" s="189" t="s">
        <v>79</v>
      </c>
      <c r="E229" s="201" t="s">
        <v>216</v>
      </c>
      <c r="F229" s="201" t="s">
        <v>217</v>
      </c>
      <c r="G229" s="188"/>
      <c r="H229" s="188"/>
      <c r="I229" s="191"/>
      <c r="J229" s="202">
        <f>BK229</f>
        <v>0</v>
      </c>
      <c r="K229" s="188"/>
      <c r="L229" s="193"/>
      <c r="M229" s="194"/>
      <c r="N229" s="195"/>
      <c r="O229" s="195"/>
      <c r="P229" s="196">
        <f>P230</f>
        <v>0</v>
      </c>
      <c r="Q229" s="195"/>
      <c r="R229" s="196">
        <f>R230</f>
        <v>0</v>
      </c>
      <c r="S229" s="195"/>
      <c r="T229" s="197">
        <f>T230</f>
        <v>0</v>
      </c>
      <c r="AR229" s="198" t="s">
        <v>88</v>
      </c>
      <c r="AT229" s="199" t="s">
        <v>79</v>
      </c>
      <c r="AU229" s="199" t="s">
        <v>90</v>
      </c>
      <c r="AY229" s="198" t="s">
        <v>134</v>
      </c>
      <c r="BK229" s="200">
        <f>BK230</f>
        <v>0</v>
      </c>
    </row>
    <row r="230" spans="1:65" s="2" customFormat="1" ht="33" customHeight="1">
      <c r="A230" s="34"/>
      <c r="B230" s="35"/>
      <c r="C230" s="203" t="s">
        <v>266</v>
      </c>
      <c r="D230" s="203" t="s">
        <v>138</v>
      </c>
      <c r="E230" s="204" t="s">
        <v>267</v>
      </c>
      <c r="F230" s="205" t="s">
        <v>220</v>
      </c>
      <c r="G230" s="206" t="s">
        <v>221</v>
      </c>
      <c r="H230" s="207">
        <v>1</v>
      </c>
      <c r="I230" s="208"/>
      <c r="J230" s="209">
        <f>ROUND(I230*H230,2)</f>
        <v>0</v>
      </c>
      <c r="K230" s="205" t="s">
        <v>142</v>
      </c>
      <c r="L230" s="39"/>
      <c r="M230" s="210" t="s">
        <v>1</v>
      </c>
      <c r="N230" s="211" t="s">
        <v>45</v>
      </c>
      <c r="O230" s="71"/>
      <c r="P230" s="212">
        <f>O230*H230</f>
        <v>0</v>
      </c>
      <c r="Q230" s="212">
        <v>0</v>
      </c>
      <c r="R230" s="212">
        <f>Q230*H230</f>
        <v>0</v>
      </c>
      <c r="S230" s="212">
        <v>0</v>
      </c>
      <c r="T230" s="213">
        <f>S230*H230</f>
        <v>0</v>
      </c>
      <c r="U230" s="34"/>
      <c r="V230" s="34"/>
      <c r="W230" s="34"/>
      <c r="X230" s="34"/>
      <c r="Y230" s="34"/>
      <c r="Z230" s="34"/>
      <c r="AA230" s="34"/>
      <c r="AB230" s="34"/>
      <c r="AC230" s="34"/>
      <c r="AD230" s="34"/>
      <c r="AE230" s="34"/>
      <c r="AR230" s="214" t="s">
        <v>222</v>
      </c>
      <c r="AT230" s="214" t="s">
        <v>138</v>
      </c>
      <c r="AU230" s="214" t="s">
        <v>144</v>
      </c>
      <c r="AY230" s="17" t="s">
        <v>134</v>
      </c>
      <c r="BE230" s="215">
        <f>IF(N230="základní",J230,0)</f>
        <v>0</v>
      </c>
      <c r="BF230" s="215">
        <f>IF(N230="snížená",J230,0)</f>
        <v>0</v>
      </c>
      <c r="BG230" s="215">
        <f>IF(N230="zákl. přenesená",J230,0)</f>
        <v>0</v>
      </c>
      <c r="BH230" s="215">
        <f>IF(N230="sníž. přenesená",J230,0)</f>
        <v>0</v>
      </c>
      <c r="BI230" s="215">
        <f>IF(N230="nulová",J230,0)</f>
        <v>0</v>
      </c>
      <c r="BJ230" s="17" t="s">
        <v>88</v>
      </c>
      <c r="BK230" s="215">
        <f>ROUND(I230*H230,2)</f>
        <v>0</v>
      </c>
      <c r="BL230" s="17" t="s">
        <v>222</v>
      </c>
      <c r="BM230" s="214" t="s">
        <v>268</v>
      </c>
    </row>
    <row r="231" spans="1:65" s="12" customFormat="1" ht="22.9" customHeight="1">
      <c r="B231" s="187"/>
      <c r="C231" s="188"/>
      <c r="D231" s="189" t="s">
        <v>79</v>
      </c>
      <c r="E231" s="201" t="s">
        <v>269</v>
      </c>
      <c r="F231" s="201" t="s">
        <v>270</v>
      </c>
      <c r="G231" s="188"/>
      <c r="H231" s="188"/>
      <c r="I231" s="191"/>
      <c r="J231" s="202">
        <f>BK231</f>
        <v>0</v>
      </c>
      <c r="K231" s="188"/>
      <c r="L231" s="193"/>
      <c r="M231" s="194"/>
      <c r="N231" s="195"/>
      <c r="O231" s="195"/>
      <c r="P231" s="196">
        <f>P232+P272+P279</f>
        <v>0</v>
      </c>
      <c r="Q231" s="195"/>
      <c r="R231" s="196">
        <f>R232+R272+R279</f>
        <v>0.1804</v>
      </c>
      <c r="S231" s="195"/>
      <c r="T231" s="197">
        <f>T232+T272+T279</f>
        <v>0</v>
      </c>
      <c r="AR231" s="198" t="s">
        <v>88</v>
      </c>
      <c r="AT231" s="199" t="s">
        <v>79</v>
      </c>
      <c r="AU231" s="199" t="s">
        <v>88</v>
      </c>
      <c r="AY231" s="198" t="s">
        <v>134</v>
      </c>
      <c r="BK231" s="200">
        <f>BK232+BK272+BK279</f>
        <v>0</v>
      </c>
    </row>
    <row r="232" spans="1:65" s="12" customFormat="1" ht="20.85" customHeight="1">
      <c r="B232" s="187"/>
      <c r="C232" s="188"/>
      <c r="D232" s="189" t="s">
        <v>79</v>
      </c>
      <c r="E232" s="201" t="s">
        <v>88</v>
      </c>
      <c r="F232" s="201" t="s">
        <v>137</v>
      </c>
      <c r="G232" s="188"/>
      <c r="H232" s="188"/>
      <c r="I232" s="191"/>
      <c r="J232" s="202">
        <f>BK232</f>
        <v>0</v>
      </c>
      <c r="K232" s="188"/>
      <c r="L232" s="193"/>
      <c r="M232" s="194"/>
      <c r="N232" s="195"/>
      <c r="O232" s="195"/>
      <c r="P232" s="196">
        <f>SUM(P233:P271)</f>
        <v>0</v>
      </c>
      <c r="Q232" s="195"/>
      <c r="R232" s="196">
        <f>SUM(R233:R271)</f>
        <v>0.1804</v>
      </c>
      <c r="S232" s="195"/>
      <c r="T232" s="197">
        <f>SUM(T233:T271)</f>
        <v>0</v>
      </c>
      <c r="AR232" s="198" t="s">
        <v>88</v>
      </c>
      <c r="AT232" s="199" t="s">
        <v>79</v>
      </c>
      <c r="AU232" s="199" t="s">
        <v>90</v>
      </c>
      <c r="AY232" s="198" t="s">
        <v>134</v>
      </c>
      <c r="BK232" s="200">
        <f>SUM(BK233:BK271)</f>
        <v>0</v>
      </c>
    </row>
    <row r="233" spans="1:65" s="2" customFormat="1" ht="21.75" customHeight="1">
      <c r="A233" s="34"/>
      <c r="B233" s="35"/>
      <c r="C233" s="203" t="s">
        <v>271</v>
      </c>
      <c r="D233" s="203" t="s">
        <v>138</v>
      </c>
      <c r="E233" s="204" t="s">
        <v>139</v>
      </c>
      <c r="F233" s="205" t="s">
        <v>140</v>
      </c>
      <c r="G233" s="206" t="s">
        <v>141</v>
      </c>
      <c r="H233" s="207">
        <v>1450</v>
      </c>
      <c r="I233" s="208"/>
      <c r="J233" s="209">
        <f>ROUND(I233*H233,2)</f>
        <v>0</v>
      </c>
      <c r="K233" s="205" t="s">
        <v>142</v>
      </c>
      <c r="L233" s="39"/>
      <c r="M233" s="210" t="s">
        <v>1</v>
      </c>
      <c r="N233" s="211" t="s">
        <v>45</v>
      </c>
      <c r="O233" s="71"/>
      <c r="P233" s="212">
        <f>O233*H233</f>
        <v>0</v>
      </c>
      <c r="Q233" s="212">
        <v>0</v>
      </c>
      <c r="R233" s="212">
        <f>Q233*H233</f>
        <v>0</v>
      </c>
      <c r="S233" s="212">
        <v>0</v>
      </c>
      <c r="T233" s="213">
        <f>S233*H233</f>
        <v>0</v>
      </c>
      <c r="U233" s="34"/>
      <c r="V233" s="34"/>
      <c r="W233" s="34"/>
      <c r="X233" s="34"/>
      <c r="Y233" s="34"/>
      <c r="Z233" s="34"/>
      <c r="AA233" s="34"/>
      <c r="AB233" s="34"/>
      <c r="AC233" s="34"/>
      <c r="AD233" s="34"/>
      <c r="AE233" s="34"/>
      <c r="AR233" s="214" t="s">
        <v>143</v>
      </c>
      <c r="AT233" s="214" t="s">
        <v>138</v>
      </c>
      <c r="AU233" s="214" t="s">
        <v>144</v>
      </c>
      <c r="AY233" s="17" t="s">
        <v>134</v>
      </c>
      <c r="BE233" s="215">
        <f>IF(N233="základní",J233,0)</f>
        <v>0</v>
      </c>
      <c r="BF233" s="215">
        <f>IF(N233="snížená",J233,0)</f>
        <v>0</v>
      </c>
      <c r="BG233" s="215">
        <f>IF(N233="zákl. přenesená",J233,0)</f>
        <v>0</v>
      </c>
      <c r="BH233" s="215">
        <f>IF(N233="sníž. přenesená",J233,0)</f>
        <v>0</v>
      </c>
      <c r="BI233" s="215">
        <f>IF(N233="nulová",J233,0)</f>
        <v>0</v>
      </c>
      <c r="BJ233" s="17" t="s">
        <v>88</v>
      </c>
      <c r="BK233" s="215">
        <f>ROUND(I233*H233,2)</f>
        <v>0</v>
      </c>
      <c r="BL233" s="17" t="s">
        <v>143</v>
      </c>
      <c r="BM233" s="214" t="s">
        <v>272</v>
      </c>
    </row>
    <row r="234" spans="1:65" s="2" customFormat="1" ht="97.5">
      <c r="A234" s="34"/>
      <c r="B234" s="35"/>
      <c r="C234" s="36"/>
      <c r="D234" s="216" t="s">
        <v>146</v>
      </c>
      <c r="E234" s="36"/>
      <c r="F234" s="217" t="s">
        <v>147</v>
      </c>
      <c r="G234" s="36"/>
      <c r="H234" s="36"/>
      <c r="I234" s="115"/>
      <c r="J234" s="36"/>
      <c r="K234" s="36"/>
      <c r="L234" s="39"/>
      <c r="M234" s="218"/>
      <c r="N234" s="219"/>
      <c r="O234" s="71"/>
      <c r="P234" s="71"/>
      <c r="Q234" s="71"/>
      <c r="R234" s="71"/>
      <c r="S234" s="71"/>
      <c r="T234" s="72"/>
      <c r="U234" s="34"/>
      <c r="V234" s="34"/>
      <c r="W234" s="34"/>
      <c r="X234" s="34"/>
      <c r="Y234" s="34"/>
      <c r="Z234" s="34"/>
      <c r="AA234" s="34"/>
      <c r="AB234" s="34"/>
      <c r="AC234" s="34"/>
      <c r="AD234" s="34"/>
      <c r="AE234" s="34"/>
      <c r="AT234" s="17" t="s">
        <v>146</v>
      </c>
      <c r="AU234" s="17" t="s">
        <v>144</v>
      </c>
    </row>
    <row r="235" spans="1:65" s="13" customFormat="1" ht="11.25">
      <c r="B235" s="220"/>
      <c r="C235" s="221"/>
      <c r="D235" s="216" t="s">
        <v>148</v>
      </c>
      <c r="E235" s="222" t="s">
        <v>1</v>
      </c>
      <c r="F235" s="223" t="s">
        <v>273</v>
      </c>
      <c r="G235" s="221"/>
      <c r="H235" s="224">
        <v>1450</v>
      </c>
      <c r="I235" s="225"/>
      <c r="J235" s="221"/>
      <c r="K235" s="221"/>
      <c r="L235" s="226"/>
      <c r="M235" s="227"/>
      <c r="N235" s="228"/>
      <c r="O235" s="228"/>
      <c r="P235" s="228"/>
      <c r="Q235" s="228"/>
      <c r="R235" s="228"/>
      <c r="S235" s="228"/>
      <c r="T235" s="229"/>
      <c r="AT235" s="230" t="s">
        <v>148</v>
      </c>
      <c r="AU235" s="230" t="s">
        <v>144</v>
      </c>
      <c r="AV235" s="13" t="s">
        <v>90</v>
      </c>
      <c r="AW235" s="13" t="s">
        <v>38</v>
      </c>
      <c r="AX235" s="13" t="s">
        <v>88</v>
      </c>
      <c r="AY235" s="230" t="s">
        <v>134</v>
      </c>
    </row>
    <row r="236" spans="1:65" s="14" customFormat="1" ht="11.25">
      <c r="B236" s="231"/>
      <c r="C236" s="232"/>
      <c r="D236" s="216" t="s">
        <v>148</v>
      </c>
      <c r="E236" s="233" t="s">
        <v>1</v>
      </c>
      <c r="F236" s="234" t="s">
        <v>150</v>
      </c>
      <c r="G236" s="232"/>
      <c r="H236" s="233" t="s">
        <v>1</v>
      </c>
      <c r="I236" s="235"/>
      <c r="J236" s="232"/>
      <c r="K236" s="232"/>
      <c r="L236" s="236"/>
      <c r="M236" s="237"/>
      <c r="N236" s="238"/>
      <c r="O236" s="238"/>
      <c r="P236" s="238"/>
      <c r="Q236" s="238"/>
      <c r="R236" s="238"/>
      <c r="S236" s="238"/>
      <c r="T236" s="239"/>
      <c r="AT236" s="240" t="s">
        <v>148</v>
      </c>
      <c r="AU236" s="240" t="s">
        <v>144</v>
      </c>
      <c r="AV236" s="14" t="s">
        <v>88</v>
      </c>
      <c r="AW236" s="14" t="s">
        <v>38</v>
      </c>
      <c r="AX236" s="14" t="s">
        <v>80</v>
      </c>
      <c r="AY236" s="240" t="s">
        <v>134</v>
      </c>
    </row>
    <row r="237" spans="1:65" s="2" customFormat="1" ht="21.75" customHeight="1">
      <c r="A237" s="34"/>
      <c r="B237" s="35"/>
      <c r="C237" s="203" t="s">
        <v>274</v>
      </c>
      <c r="D237" s="203" t="s">
        <v>138</v>
      </c>
      <c r="E237" s="204" t="s">
        <v>151</v>
      </c>
      <c r="F237" s="205" t="s">
        <v>152</v>
      </c>
      <c r="G237" s="206" t="s">
        <v>141</v>
      </c>
      <c r="H237" s="207">
        <v>1450</v>
      </c>
      <c r="I237" s="208"/>
      <c r="J237" s="209">
        <f>ROUND(I237*H237,2)</f>
        <v>0</v>
      </c>
      <c r="K237" s="205" t="s">
        <v>142</v>
      </c>
      <c r="L237" s="39"/>
      <c r="M237" s="210" t="s">
        <v>1</v>
      </c>
      <c r="N237" s="211" t="s">
        <v>45</v>
      </c>
      <c r="O237" s="71"/>
      <c r="P237" s="212">
        <f>O237*H237</f>
        <v>0</v>
      </c>
      <c r="Q237" s="212">
        <v>0</v>
      </c>
      <c r="R237" s="212">
        <f>Q237*H237</f>
        <v>0</v>
      </c>
      <c r="S237" s="212">
        <v>0</v>
      </c>
      <c r="T237" s="213">
        <f>S237*H237</f>
        <v>0</v>
      </c>
      <c r="U237" s="34"/>
      <c r="V237" s="34"/>
      <c r="W237" s="34"/>
      <c r="X237" s="34"/>
      <c r="Y237" s="34"/>
      <c r="Z237" s="34"/>
      <c r="AA237" s="34"/>
      <c r="AB237" s="34"/>
      <c r="AC237" s="34"/>
      <c r="AD237" s="34"/>
      <c r="AE237" s="34"/>
      <c r="AR237" s="214" t="s">
        <v>143</v>
      </c>
      <c r="AT237" s="214" t="s">
        <v>138</v>
      </c>
      <c r="AU237" s="214" t="s">
        <v>144</v>
      </c>
      <c r="AY237" s="17" t="s">
        <v>134</v>
      </c>
      <c r="BE237" s="215">
        <f>IF(N237="základní",J237,0)</f>
        <v>0</v>
      </c>
      <c r="BF237" s="215">
        <f>IF(N237="snížená",J237,0)</f>
        <v>0</v>
      </c>
      <c r="BG237" s="215">
        <f>IF(N237="zákl. přenesená",J237,0)</f>
        <v>0</v>
      </c>
      <c r="BH237" s="215">
        <f>IF(N237="sníž. přenesená",J237,0)</f>
        <v>0</v>
      </c>
      <c r="BI237" s="215">
        <f>IF(N237="nulová",J237,0)</f>
        <v>0</v>
      </c>
      <c r="BJ237" s="17" t="s">
        <v>88</v>
      </c>
      <c r="BK237" s="215">
        <f>ROUND(I237*H237,2)</f>
        <v>0</v>
      </c>
      <c r="BL237" s="17" t="s">
        <v>143</v>
      </c>
      <c r="BM237" s="214" t="s">
        <v>275</v>
      </c>
    </row>
    <row r="238" spans="1:65" s="2" customFormat="1" ht="97.5">
      <c r="A238" s="34"/>
      <c r="B238" s="35"/>
      <c r="C238" s="36"/>
      <c r="D238" s="216" t="s">
        <v>146</v>
      </c>
      <c r="E238" s="36"/>
      <c r="F238" s="217" t="s">
        <v>147</v>
      </c>
      <c r="G238" s="36"/>
      <c r="H238" s="36"/>
      <c r="I238" s="115"/>
      <c r="J238" s="36"/>
      <c r="K238" s="36"/>
      <c r="L238" s="39"/>
      <c r="M238" s="218"/>
      <c r="N238" s="219"/>
      <c r="O238" s="71"/>
      <c r="P238" s="71"/>
      <c r="Q238" s="71"/>
      <c r="R238" s="71"/>
      <c r="S238" s="71"/>
      <c r="T238" s="72"/>
      <c r="U238" s="34"/>
      <c r="V238" s="34"/>
      <c r="W238" s="34"/>
      <c r="X238" s="34"/>
      <c r="Y238" s="34"/>
      <c r="Z238" s="34"/>
      <c r="AA238" s="34"/>
      <c r="AB238" s="34"/>
      <c r="AC238" s="34"/>
      <c r="AD238" s="34"/>
      <c r="AE238" s="34"/>
      <c r="AT238" s="17" t="s">
        <v>146</v>
      </c>
      <c r="AU238" s="17" t="s">
        <v>144</v>
      </c>
    </row>
    <row r="239" spans="1:65" s="13" customFormat="1" ht="11.25">
      <c r="B239" s="220"/>
      <c r="C239" s="221"/>
      <c r="D239" s="216" t="s">
        <v>148</v>
      </c>
      <c r="E239" s="222" t="s">
        <v>1</v>
      </c>
      <c r="F239" s="223" t="s">
        <v>276</v>
      </c>
      <c r="G239" s="221"/>
      <c r="H239" s="224">
        <v>1450</v>
      </c>
      <c r="I239" s="225"/>
      <c r="J239" s="221"/>
      <c r="K239" s="221"/>
      <c r="L239" s="226"/>
      <c r="M239" s="227"/>
      <c r="N239" s="228"/>
      <c r="O239" s="228"/>
      <c r="P239" s="228"/>
      <c r="Q239" s="228"/>
      <c r="R239" s="228"/>
      <c r="S239" s="228"/>
      <c r="T239" s="229"/>
      <c r="AT239" s="230" t="s">
        <v>148</v>
      </c>
      <c r="AU239" s="230" t="s">
        <v>144</v>
      </c>
      <c r="AV239" s="13" t="s">
        <v>90</v>
      </c>
      <c r="AW239" s="13" t="s">
        <v>38</v>
      </c>
      <c r="AX239" s="13" t="s">
        <v>88</v>
      </c>
      <c r="AY239" s="230" t="s">
        <v>134</v>
      </c>
    </row>
    <row r="240" spans="1:65" s="2" customFormat="1" ht="21.75" customHeight="1">
      <c r="A240" s="34"/>
      <c r="B240" s="35"/>
      <c r="C240" s="203" t="s">
        <v>277</v>
      </c>
      <c r="D240" s="203" t="s">
        <v>138</v>
      </c>
      <c r="E240" s="204" t="s">
        <v>278</v>
      </c>
      <c r="F240" s="205" t="s">
        <v>279</v>
      </c>
      <c r="G240" s="206" t="s">
        <v>157</v>
      </c>
      <c r="H240" s="207">
        <v>110</v>
      </c>
      <c r="I240" s="208"/>
      <c r="J240" s="209">
        <f>ROUND(I240*H240,2)</f>
        <v>0</v>
      </c>
      <c r="K240" s="205" t="s">
        <v>142</v>
      </c>
      <c r="L240" s="39"/>
      <c r="M240" s="210" t="s">
        <v>1</v>
      </c>
      <c r="N240" s="211" t="s">
        <v>45</v>
      </c>
      <c r="O240" s="71"/>
      <c r="P240" s="212">
        <f>O240*H240</f>
        <v>0</v>
      </c>
      <c r="Q240" s="212">
        <v>1.64E-3</v>
      </c>
      <c r="R240" s="212">
        <f>Q240*H240</f>
        <v>0.1804</v>
      </c>
      <c r="S240" s="212">
        <v>0</v>
      </c>
      <c r="T240" s="213">
        <f>S240*H240</f>
        <v>0</v>
      </c>
      <c r="U240" s="34"/>
      <c r="V240" s="34"/>
      <c r="W240" s="34"/>
      <c r="X240" s="34"/>
      <c r="Y240" s="34"/>
      <c r="Z240" s="34"/>
      <c r="AA240" s="34"/>
      <c r="AB240" s="34"/>
      <c r="AC240" s="34"/>
      <c r="AD240" s="34"/>
      <c r="AE240" s="34"/>
      <c r="AR240" s="214" t="s">
        <v>143</v>
      </c>
      <c r="AT240" s="214" t="s">
        <v>138</v>
      </c>
      <c r="AU240" s="214" t="s">
        <v>144</v>
      </c>
      <c r="AY240" s="17" t="s">
        <v>134</v>
      </c>
      <c r="BE240" s="215">
        <f>IF(N240="základní",J240,0)</f>
        <v>0</v>
      </c>
      <c r="BF240" s="215">
        <f>IF(N240="snížená",J240,0)</f>
        <v>0</v>
      </c>
      <c r="BG240" s="215">
        <f>IF(N240="zákl. přenesená",J240,0)</f>
        <v>0</v>
      </c>
      <c r="BH240" s="215">
        <f>IF(N240="sníž. přenesená",J240,0)</f>
        <v>0</v>
      </c>
      <c r="BI240" s="215">
        <f>IF(N240="nulová",J240,0)</f>
        <v>0</v>
      </c>
      <c r="BJ240" s="17" t="s">
        <v>88</v>
      </c>
      <c r="BK240" s="215">
        <f>ROUND(I240*H240,2)</f>
        <v>0</v>
      </c>
      <c r="BL240" s="17" t="s">
        <v>143</v>
      </c>
      <c r="BM240" s="214" t="s">
        <v>280</v>
      </c>
    </row>
    <row r="241" spans="1:65" s="2" customFormat="1" ht="87.75">
      <c r="A241" s="34"/>
      <c r="B241" s="35"/>
      <c r="C241" s="36"/>
      <c r="D241" s="216" t="s">
        <v>146</v>
      </c>
      <c r="E241" s="36"/>
      <c r="F241" s="217" t="s">
        <v>159</v>
      </c>
      <c r="G241" s="36"/>
      <c r="H241" s="36"/>
      <c r="I241" s="115"/>
      <c r="J241" s="36"/>
      <c r="K241" s="36"/>
      <c r="L241" s="39"/>
      <c r="M241" s="218"/>
      <c r="N241" s="219"/>
      <c r="O241" s="71"/>
      <c r="P241" s="71"/>
      <c r="Q241" s="71"/>
      <c r="R241" s="71"/>
      <c r="S241" s="71"/>
      <c r="T241" s="72"/>
      <c r="U241" s="34"/>
      <c r="V241" s="34"/>
      <c r="W241" s="34"/>
      <c r="X241" s="34"/>
      <c r="Y241" s="34"/>
      <c r="Z241" s="34"/>
      <c r="AA241" s="34"/>
      <c r="AB241" s="34"/>
      <c r="AC241" s="34"/>
      <c r="AD241" s="34"/>
      <c r="AE241" s="34"/>
      <c r="AT241" s="17" t="s">
        <v>146</v>
      </c>
      <c r="AU241" s="17" t="s">
        <v>144</v>
      </c>
    </row>
    <row r="242" spans="1:65" s="13" customFormat="1" ht="11.25">
      <c r="B242" s="220"/>
      <c r="C242" s="221"/>
      <c r="D242" s="216" t="s">
        <v>148</v>
      </c>
      <c r="E242" s="222" t="s">
        <v>1</v>
      </c>
      <c r="F242" s="223" t="s">
        <v>281</v>
      </c>
      <c r="G242" s="221"/>
      <c r="H242" s="224">
        <v>110</v>
      </c>
      <c r="I242" s="225"/>
      <c r="J242" s="221"/>
      <c r="K242" s="221"/>
      <c r="L242" s="226"/>
      <c r="M242" s="227"/>
      <c r="N242" s="228"/>
      <c r="O242" s="228"/>
      <c r="P242" s="228"/>
      <c r="Q242" s="228"/>
      <c r="R242" s="228"/>
      <c r="S242" s="228"/>
      <c r="T242" s="229"/>
      <c r="AT242" s="230" t="s">
        <v>148</v>
      </c>
      <c r="AU242" s="230" t="s">
        <v>144</v>
      </c>
      <c r="AV242" s="13" t="s">
        <v>90</v>
      </c>
      <c r="AW242" s="13" t="s">
        <v>38</v>
      </c>
      <c r="AX242" s="13" t="s">
        <v>88</v>
      </c>
      <c r="AY242" s="230" t="s">
        <v>134</v>
      </c>
    </row>
    <row r="243" spans="1:65" s="14" customFormat="1" ht="11.25">
      <c r="B243" s="231"/>
      <c r="C243" s="232"/>
      <c r="D243" s="216" t="s">
        <v>148</v>
      </c>
      <c r="E243" s="233" t="s">
        <v>1</v>
      </c>
      <c r="F243" s="234" t="s">
        <v>161</v>
      </c>
      <c r="G243" s="232"/>
      <c r="H243" s="233" t="s">
        <v>1</v>
      </c>
      <c r="I243" s="235"/>
      <c r="J243" s="232"/>
      <c r="K243" s="232"/>
      <c r="L243" s="236"/>
      <c r="M243" s="237"/>
      <c r="N243" s="238"/>
      <c r="O243" s="238"/>
      <c r="P243" s="238"/>
      <c r="Q243" s="238"/>
      <c r="R243" s="238"/>
      <c r="S243" s="238"/>
      <c r="T243" s="239"/>
      <c r="AT243" s="240" t="s">
        <v>148</v>
      </c>
      <c r="AU243" s="240" t="s">
        <v>144</v>
      </c>
      <c r="AV243" s="14" t="s">
        <v>88</v>
      </c>
      <c r="AW243" s="14" t="s">
        <v>38</v>
      </c>
      <c r="AX243" s="14" t="s">
        <v>80</v>
      </c>
      <c r="AY243" s="240" t="s">
        <v>134</v>
      </c>
    </row>
    <row r="244" spans="1:65" s="2" customFormat="1" ht="21.75" customHeight="1">
      <c r="A244" s="34"/>
      <c r="B244" s="35"/>
      <c r="C244" s="203" t="s">
        <v>282</v>
      </c>
      <c r="D244" s="203" t="s">
        <v>138</v>
      </c>
      <c r="E244" s="204" t="s">
        <v>283</v>
      </c>
      <c r="F244" s="205" t="s">
        <v>284</v>
      </c>
      <c r="G244" s="206" t="s">
        <v>157</v>
      </c>
      <c r="H244" s="207">
        <v>110</v>
      </c>
      <c r="I244" s="208"/>
      <c r="J244" s="209">
        <f>ROUND(I244*H244,2)</f>
        <v>0</v>
      </c>
      <c r="K244" s="205" t="s">
        <v>142</v>
      </c>
      <c r="L244" s="39"/>
      <c r="M244" s="210" t="s">
        <v>1</v>
      </c>
      <c r="N244" s="211" t="s">
        <v>45</v>
      </c>
      <c r="O244" s="71"/>
      <c r="P244" s="212">
        <f>O244*H244</f>
        <v>0</v>
      </c>
      <c r="Q244" s="212">
        <v>0</v>
      </c>
      <c r="R244" s="212">
        <f>Q244*H244</f>
        <v>0</v>
      </c>
      <c r="S244" s="212">
        <v>0</v>
      </c>
      <c r="T244" s="213">
        <f>S244*H244</f>
        <v>0</v>
      </c>
      <c r="U244" s="34"/>
      <c r="V244" s="34"/>
      <c r="W244" s="34"/>
      <c r="X244" s="34"/>
      <c r="Y244" s="34"/>
      <c r="Z244" s="34"/>
      <c r="AA244" s="34"/>
      <c r="AB244" s="34"/>
      <c r="AC244" s="34"/>
      <c r="AD244" s="34"/>
      <c r="AE244" s="34"/>
      <c r="AR244" s="214" t="s">
        <v>143</v>
      </c>
      <c r="AT244" s="214" t="s">
        <v>138</v>
      </c>
      <c r="AU244" s="214" t="s">
        <v>144</v>
      </c>
      <c r="AY244" s="17" t="s">
        <v>134</v>
      </c>
      <c r="BE244" s="215">
        <f>IF(N244="základní",J244,0)</f>
        <v>0</v>
      </c>
      <c r="BF244" s="215">
        <f>IF(N244="snížená",J244,0)</f>
        <v>0</v>
      </c>
      <c r="BG244" s="215">
        <f>IF(N244="zákl. přenesená",J244,0)</f>
        <v>0</v>
      </c>
      <c r="BH244" s="215">
        <f>IF(N244="sníž. přenesená",J244,0)</f>
        <v>0</v>
      </c>
      <c r="BI244" s="215">
        <f>IF(N244="nulová",J244,0)</f>
        <v>0</v>
      </c>
      <c r="BJ244" s="17" t="s">
        <v>88</v>
      </c>
      <c r="BK244" s="215">
        <f>ROUND(I244*H244,2)</f>
        <v>0</v>
      </c>
      <c r="BL244" s="17" t="s">
        <v>143</v>
      </c>
      <c r="BM244" s="214" t="s">
        <v>285</v>
      </c>
    </row>
    <row r="245" spans="1:65" s="2" customFormat="1" ht="39">
      <c r="A245" s="34"/>
      <c r="B245" s="35"/>
      <c r="C245" s="36"/>
      <c r="D245" s="216" t="s">
        <v>146</v>
      </c>
      <c r="E245" s="36"/>
      <c r="F245" s="217" t="s">
        <v>165</v>
      </c>
      <c r="G245" s="36"/>
      <c r="H245" s="36"/>
      <c r="I245" s="115"/>
      <c r="J245" s="36"/>
      <c r="K245" s="36"/>
      <c r="L245" s="39"/>
      <c r="M245" s="218"/>
      <c r="N245" s="219"/>
      <c r="O245" s="71"/>
      <c r="P245" s="71"/>
      <c r="Q245" s="71"/>
      <c r="R245" s="71"/>
      <c r="S245" s="71"/>
      <c r="T245" s="72"/>
      <c r="U245" s="34"/>
      <c r="V245" s="34"/>
      <c r="W245" s="34"/>
      <c r="X245" s="34"/>
      <c r="Y245" s="34"/>
      <c r="Z245" s="34"/>
      <c r="AA245" s="34"/>
      <c r="AB245" s="34"/>
      <c r="AC245" s="34"/>
      <c r="AD245" s="34"/>
      <c r="AE245" s="34"/>
      <c r="AT245" s="17" t="s">
        <v>146</v>
      </c>
      <c r="AU245" s="17" t="s">
        <v>144</v>
      </c>
    </row>
    <row r="246" spans="1:65" s="13" customFormat="1" ht="11.25">
      <c r="B246" s="220"/>
      <c r="C246" s="221"/>
      <c r="D246" s="216" t="s">
        <v>148</v>
      </c>
      <c r="E246" s="222" t="s">
        <v>1</v>
      </c>
      <c r="F246" s="223" t="s">
        <v>281</v>
      </c>
      <c r="G246" s="221"/>
      <c r="H246" s="224">
        <v>110</v>
      </c>
      <c r="I246" s="225"/>
      <c r="J246" s="221"/>
      <c r="K246" s="221"/>
      <c r="L246" s="226"/>
      <c r="M246" s="227"/>
      <c r="N246" s="228"/>
      <c r="O246" s="228"/>
      <c r="P246" s="228"/>
      <c r="Q246" s="228"/>
      <c r="R246" s="228"/>
      <c r="S246" s="228"/>
      <c r="T246" s="229"/>
      <c r="AT246" s="230" t="s">
        <v>148</v>
      </c>
      <c r="AU246" s="230" t="s">
        <v>144</v>
      </c>
      <c r="AV246" s="13" t="s">
        <v>90</v>
      </c>
      <c r="AW246" s="13" t="s">
        <v>38</v>
      </c>
      <c r="AX246" s="13" t="s">
        <v>88</v>
      </c>
      <c r="AY246" s="230" t="s">
        <v>134</v>
      </c>
    </row>
    <row r="247" spans="1:65" s="14" customFormat="1" ht="11.25">
      <c r="B247" s="231"/>
      <c r="C247" s="232"/>
      <c r="D247" s="216" t="s">
        <v>148</v>
      </c>
      <c r="E247" s="233" t="s">
        <v>1</v>
      </c>
      <c r="F247" s="234" t="s">
        <v>161</v>
      </c>
      <c r="G247" s="232"/>
      <c r="H247" s="233" t="s">
        <v>1</v>
      </c>
      <c r="I247" s="235"/>
      <c r="J247" s="232"/>
      <c r="K247" s="232"/>
      <c r="L247" s="236"/>
      <c r="M247" s="237"/>
      <c r="N247" s="238"/>
      <c r="O247" s="238"/>
      <c r="P247" s="238"/>
      <c r="Q247" s="238"/>
      <c r="R247" s="238"/>
      <c r="S247" s="238"/>
      <c r="T247" s="239"/>
      <c r="AT247" s="240" t="s">
        <v>148</v>
      </c>
      <c r="AU247" s="240" t="s">
        <v>144</v>
      </c>
      <c r="AV247" s="14" t="s">
        <v>88</v>
      </c>
      <c r="AW247" s="14" t="s">
        <v>38</v>
      </c>
      <c r="AX247" s="14" t="s">
        <v>80</v>
      </c>
      <c r="AY247" s="240" t="s">
        <v>134</v>
      </c>
    </row>
    <row r="248" spans="1:65" s="2" customFormat="1" ht="21.75" customHeight="1">
      <c r="A248" s="34"/>
      <c r="B248" s="35"/>
      <c r="C248" s="203" t="s">
        <v>286</v>
      </c>
      <c r="D248" s="203" t="s">
        <v>138</v>
      </c>
      <c r="E248" s="204" t="s">
        <v>167</v>
      </c>
      <c r="F248" s="205" t="s">
        <v>168</v>
      </c>
      <c r="G248" s="206" t="s">
        <v>169</v>
      </c>
      <c r="H248" s="207">
        <v>2610</v>
      </c>
      <c r="I248" s="208"/>
      <c r="J248" s="209">
        <f>ROUND(I248*H248,2)</f>
        <v>0</v>
      </c>
      <c r="K248" s="205" t="s">
        <v>142</v>
      </c>
      <c r="L248" s="39"/>
      <c r="M248" s="210" t="s">
        <v>1</v>
      </c>
      <c r="N248" s="211" t="s">
        <v>45</v>
      </c>
      <c r="O248" s="71"/>
      <c r="P248" s="212">
        <f>O248*H248</f>
        <v>0</v>
      </c>
      <c r="Q248" s="212">
        <v>0</v>
      </c>
      <c r="R248" s="212">
        <f>Q248*H248</f>
        <v>0</v>
      </c>
      <c r="S248" s="212">
        <v>0</v>
      </c>
      <c r="T248" s="213">
        <f>S248*H248</f>
        <v>0</v>
      </c>
      <c r="U248" s="34"/>
      <c r="V248" s="34"/>
      <c r="W248" s="34"/>
      <c r="X248" s="34"/>
      <c r="Y248" s="34"/>
      <c r="Z248" s="34"/>
      <c r="AA248" s="34"/>
      <c r="AB248" s="34"/>
      <c r="AC248" s="34"/>
      <c r="AD248" s="34"/>
      <c r="AE248" s="34"/>
      <c r="AR248" s="214" t="s">
        <v>143</v>
      </c>
      <c r="AT248" s="214" t="s">
        <v>138</v>
      </c>
      <c r="AU248" s="214" t="s">
        <v>144</v>
      </c>
      <c r="AY248" s="17" t="s">
        <v>134</v>
      </c>
      <c r="BE248" s="215">
        <f>IF(N248="základní",J248,0)</f>
        <v>0</v>
      </c>
      <c r="BF248" s="215">
        <f>IF(N248="snížená",J248,0)</f>
        <v>0</v>
      </c>
      <c r="BG248" s="215">
        <f>IF(N248="zákl. přenesená",J248,0)</f>
        <v>0</v>
      </c>
      <c r="BH248" s="215">
        <f>IF(N248="sníž. přenesená",J248,0)</f>
        <v>0</v>
      </c>
      <c r="BI248" s="215">
        <f>IF(N248="nulová",J248,0)</f>
        <v>0</v>
      </c>
      <c r="BJ248" s="17" t="s">
        <v>88</v>
      </c>
      <c r="BK248" s="215">
        <f>ROUND(I248*H248,2)</f>
        <v>0</v>
      </c>
      <c r="BL248" s="17" t="s">
        <v>143</v>
      </c>
      <c r="BM248" s="214" t="s">
        <v>287</v>
      </c>
    </row>
    <row r="249" spans="1:65" s="2" customFormat="1" ht="97.5">
      <c r="A249" s="34"/>
      <c r="B249" s="35"/>
      <c r="C249" s="36"/>
      <c r="D249" s="216" t="s">
        <v>146</v>
      </c>
      <c r="E249" s="36"/>
      <c r="F249" s="217" t="s">
        <v>171</v>
      </c>
      <c r="G249" s="36"/>
      <c r="H249" s="36"/>
      <c r="I249" s="115"/>
      <c r="J249" s="36"/>
      <c r="K249" s="36"/>
      <c r="L249" s="39"/>
      <c r="M249" s="218"/>
      <c r="N249" s="219"/>
      <c r="O249" s="71"/>
      <c r="P249" s="71"/>
      <c r="Q249" s="71"/>
      <c r="R249" s="71"/>
      <c r="S249" s="71"/>
      <c r="T249" s="72"/>
      <c r="U249" s="34"/>
      <c r="V249" s="34"/>
      <c r="W249" s="34"/>
      <c r="X249" s="34"/>
      <c r="Y249" s="34"/>
      <c r="Z249" s="34"/>
      <c r="AA249" s="34"/>
      <c r="AB249" s="34"/>
      <c r="AC249" s="34"/>
      <c r="AD249" s="34"/>
      <c r="AE249" s="34"/>
      <c r="AT249" s="17" t="s">
        <v>146</v>
      </c>
      <c r="AU249" s="17" t="s">
        <v>144</v>
      </c>
    </row>
    <row r="250" spans="1:65" s="13" customFormat="1" ht="11.25">
      <c r="B250" s="220"/>
      <c r="C250" s="221"/>
      <c r="D250" s="216" t="s">
        <v>148</v>
      </c>
      <c r="E250" s="222" t="s">
        <v>1</v>
      </c>
      <c r="F250" s="223" t="s">
        <v>288</v>
      </c>
      <c r="G250" s="221"/>
      <c r="H250" s="224">
        <v>2610</v>
      </c>
      <c r="I250" s="225"/>
      <c r="J250" s="221"/>
      <c r="K250" s="221"/>
      <c r="L250" s="226"/>
      <c r="M250" s="227"/>
      <c r="N250" s="228"/>
      <c r="O250" s="228"/>
      <c r="P250" s="228"/>
      <c r="Q250" s="228"/>
      <c r="R250" s="228"/>
      <c r="S250" s="228"/>
      <c r="T250" s="229"/>
      <c r="AT250" s="230" t="s">
        <v>148</v>
      </c>
      <c r="AU250" s="230" t="s">
        <v>144</v>
      </c>
      <c r="AV250" s="13" t="s">
        <v>90</v>
      </c>
      <c r="AW250" s="13" t="s">
        <v>38</v>
      </c>
      <c r="AX250" s="13" t="s">
        <v>88</v>
      </c>
      <c r="AY250" s="230" t="s">
        <v>134</v>
      </c>
    </row>
    <row r="251" spans="1:65" s="2" customFormat="1" ht="33" customHeight="1">
      <c r="A251" s="34"/>
      <c r="B251" s="35"/>
      <c r="C251" s="203" t="s">
        <v>289</v>
      </c>
      <c r="D251" s="203" t="s">
        <v>138</v>
      </c>
      <c r="E251" s="204" t="s">
        <v>174</v>
      </c>
      <c r="F251" s="205" t="s">
        <v>175</v>
      </c>
      <c r="G251" s="206" t="s">
        <v>169</v>
      </c>
      <c r="H251" s="207">
        <v>23490</v>
      </c>
      <c r="I251" s="208"/>
      <c r="J251" s="209">
        <f>ROUND(I251*H251,2)</f>
        <v>0</v>
      </c>
      <c r="K251" s="205" t="s">
        <v>142</v>
      </c>
      <c r="L251" s="39"/>
      <c r="M251" s="210" t="s">
        <v>1</v>
      </c>
      <c r="N251" s="211" t="s">
        <v>45</v>
      </c>
      <c r="O251" s="71"/>
      <c r="P251" s="212">
        <f>O251*H251</f>
        <v>0</v>
      </c>
      <c r="Q251" s="212">
        <v>0</v>
      </c>
      <c r="R251" s="212">
        <f>Q251*H251</f>
        <v>0</v>
      </c>
      <c r="S251" s="212">
        <v>0</v>
      </c>
      <c r="T251" s="213">
        <f>S251*H251</f>
        <v>0</v>
      </c>
      <c r="U251" s="34"/>
      <c r="V251" s="34"/>
      <c r="W251" s="34"/>
      <c r="X251" s="34"/>
      <c r="Y251" s="34"/>
      <c r="Z251" s="34"/>
      <c r="AA251" s="34"/>
      <c r="AB251" s="34"/>
      <c r="AC251" s="34"/>
      <c r="AD251" s="34"/>
      <c r="AE251" s="34"/>
      <c r="AR251" s="214" t="s">
        <v>143</v>
      </c>
      <c r="AT251" s="214" t="s">
        <v>138</v>
      </c>
      <c r="AU251" s="214" t="s">
        <v>144</v>
      </c>
      <c r="AY251" s="17" t="s">
        <v>134</v>
      </c>
      <c r="BE251" s="215">
        <f>IF(N251="základní",J251,0)</f>
        <v>0</v>
      </c>
      <c r="BF251" s="215">
        <f>IF(N251="snížená",J251,0)</f>
        <v>0</v>
      </c>
      <c r="BG251" s="215">
        <f>IF(N251="zákl. přenesená",J251,0)</f>
        <v>0</v>
      </c>
      <c r="BH251" s="215">
        <f>IF(N251="sníž. přenesená",J251,0)</f>
        <v>0</v>
      </c>
      <c r="BI251" s="215">
        <f>IF(N251="nulová",J251,0)</f>
        <v>0</v>
      </c>
      <c r="BJ251" s="17" t="s">
        <v>88</v>
      </c>
      <c r="BK251" s="215">
        <f>ROUND(I251*H251,2)</f>
        <v>0</v>
      </c>
      <c r="BL251" s="17" t="s">
        <v>143</v>
      </c>
      <c r="BM251" s="214" t="s">
        <v>290</v>
      </c>
    </row>
    <row r="252" spans="1:65" s="2" customFormat="1" ht="97.5">
      <c r="A252" s="34"/>
      <c r="B252" s="35"/>
      <c r="C252" s="36"/>
      <c r="D252" s="216" t="s">
        <v>146</v>
      </c>
      <c r="E252" s="36"/>
      <c r="F252" s="217" t="s">
        <v>171</v>
      </c>
      <c r="G252" s="36"/>
      <c r="H252" s="36"/>
      <c r="I252" s="115"/>
      <c r="J252" s="36"/>
      <c r="K252" s="36"/>
      <c r="L252" s="39"/>
      <c r="M252" s="218"/>
      <c r="N252" s="219"/>
      <c r="O252" s="71"/>
      <c r="P252" s="71"/>
      <c r="Q252" s="71"/>
      <c r="R252" s="71"/>
      <c r="S252" s="71"/>
      <c r="T252" s="72"/>
      <c r="U252" s="34"/>
      <c r="V252" s="34"/>
      <c r="W252" s="34"/>
      <c r="X252" s="34"/>
      <c r="Y252" s="34"/>
      <c r="Z252" s="34"/>
      <c r="AA252" s="34"/>
      <c r="AB252" s="34"/>
      <c r="AC252" s="34"/>
      <c r="AD252" s="34"/>
      <c r="AE252" s="34"/>
      <c r="AT252" s="17" t="s">
        <v>146</v>
      </c>
      <c r="AU252" s="17" t="s">
        <v>144</v>
      </c>
    </row>
    <row r="253" spans="1:65" s="13" customFormat="1" ht="11.25">
      <c r="B253" s="220"/>
      <c r="C253" s="221"/>
      <c r="D253" s="216" t="s">
        <v>148</v>
      </c>
      <c r="E253" s="222" t="s">
        <v>1</v>
      </c>
      <c r="F253" s="223" t="s">
        <v>291</v>
      </c>
      <c r="G253" s="221"/>
      <c r="H253" s="224">
        <v>23490</v>
      </c>
      <c r="I253" s="225"/>
      <c r="J253" s="221"/>
      <c r="K253" s="221"/>
      <c r="L253" s="226"/>
      <c r="M253" s="227"/>
      <c r="N253" s="228"/>
      <c r="O253" s="228"/>
      <c r="P253" s="228"/>
      <c r="Q253" s="228"/>
      <c r="R253" s="228"/>
      <c r="S253" s="228"/>
      <c r="T253" s="229"/>
      <c r="AT253" s="230" t="s">
        <v>148</v>
      </c>
      <c r="AU253" s="230" t="s">
        <v>144</v>
      </c>
      <c r="AV253" s="13" t="s">
        <v>90</v>
      </c>
      <c r="AW253" s="13" t="s">
        <v>38</v>
      </c>
      <c r="AX253" s="13" t="s">
        <v>88</v>
      </c>
      <c r="AY253" s="230" t="s">
        <v>134</v>
      </c>
    </row>
    <row r="254" spans="1:65" s="2" customFormat="1" ht="21.75" customHeight="1">
      <c r="A254" s="34"/>
      <c r="B254" s="35"/>
      <c r="C254" s="203" t="s">
        <v>292</v>
      </c>
      <c r="D254" s="203" t="s">
        <v>138</v>
      </c>
      <c r="E254" s="204" t="s">
        <v>179</v>
      </c>
      <c r="F254" s="205" t="s">
        <v>180</v>
      </c>
      <c r="G254" s="206" t="s">
        <v>169</v>
      </c>
      <c r="H254" s="207">
        <v>2610</v>
      </c>
      <c r="I254" s="208"/>
      <c r="J254" s="209">
        <f>ROUND(I254*H254,2)</f>
        <v>0</v>
      </c>
      <c r="K254" s="205" t="s">
        <v>142</v>
      </c>
      <c r="L254" s="39"/>
      <c r="M254" s="210" t="s">
        <v>1</v>
      </c>
      <c r="N254" s="211" t="s">
        <v>45</v>
      </c>
      <c r="O254" s="71"/>
      <c r="P254" s="212">
        <f>O254*H254</f>
        <v>0</v>
      </c>
      <c r="Q254" s="212">
        <v>0</v>
      </c>
      <c r="R254" s="212">
        <f>Q254*H254</f>
        <v>0</v>
      </c>
      <c r="S254" s="212">
        <v>0</v>
      </c>
      <c r="T254" s="213">
        <f>S254*H254</f>
        <v>0</v>
      </c>
      <c r="U254" s="34"/>
      <c r="V254" s="34"/>
      <c r="W254" s="34"/>
      <c r="X254" s="34"/>
      <c r="Y254" s="34"/>
      <c r="Z254" s="34"/>
      <c r="AA254" s="34"/>
      <c r="AB254" s="34"/>
      <c r="AC254" s="34"/>
      <c r="AD254" s="34"/>
      <c r="AE254" s="34"/>
      <c r="AR254" s="214" t="s">
        <v>143</v>
      </c>
      <c r="AT254" s="214" t="s">
        <v>138</v>
      </c>
      <c r="AU254" s="214" t="s">
        <v>144</v>
      </c>
      <c r="AY254" s="17" t="s">
        <v>134</v>
      </c>
      <c r="BE254" s="215">
        <f>IF(N254="základní",J254,0)</f>
        <v>0</v>
      </c>
      <c r="BF254" s="215">
        <f>IF(N254="snížená",J254,0)</f>
        <v>0</v>
      </c>
      <c r="BG254" s="215">
        <f>IF(N254="zákl. přenesená",J254,0)</f>
        <v>0</v>
      </c>
      <c r="BH254" s="215">
        <f>IF(N254="sníž. přenesená",J254,0)</f>
        <v>0</v>
      </c>
      <c r="BI254" s="215">
        <f>IF(N254="nulová",J254,0)</f>
        <v>0</v>
      </c>
      <c r="BJ254" s="17" t="s">
        <v>88</v>
      </c>
      <c r="BK254" s="215">
        <f>ROUND(I254*H254,2)</f>
        <v>0</v>
      </c>
      <c r="BL254" s="17" t="s">
        <v>143</v>
      </c>
      <c r="BM254" s="214" t="s">
        <v>293</v>
      </c>
    </row>
    <row r="255" spans="1:65" s="2" customFormat="1" ht="39">
      <c r="A255" s="34"/>
      <c r="B255" s="35"/>
      <c r="C255" s="36"/>
      <c r="D255" s="216" t="s">
        <v>146</v>
      </c>
      <c r="E255" s="36"/>
      <c r="F255" s="217" t="s">
        <v>182</v>
      </c>
      <c r="G255" s="36"/>
      <c r="H255" s="36"/>
      <c r="I255" s="115"/>
      <c r="J255" s="36"/>
      <c r="K255" s="36"/>
      <c r="L255" s="39"/>
      <c r="M255" s="218"/>
      <c r="N255" s="219"/>
      <c r="O255" s="71"/>
      <c r="P255" s="71"/>
      <c r="Q255" s="71"/>
      <c r="R255" s="71"/>
      <c r="S255" s="71"/>
      <c r="T255" s="72"/>
      <c r="U255" s="34"/>
      <c r="V255" s="34"/>
      <c r="W255" s="34"/>
      <c r="X255" s="34"/>
      <c r="Y255" s="34"/>
      <c r="Z255" s="34"/>
      <c r="AA255" s="34"/>
      <c r="AB255" s="34"/>
      <c r="AC255" s="34"/>
      <c r="AD255" s="34"/>
      <c r="AE255" s="34"/>
      <c r="AT255" s="17" t="s">
        <v>146</v>
      </c>
      <c r="AU255" s="17" t="s">
        <v>144</v>
      </c>
    </row>
    <row r="256" spans="1:65" s="13" customFormat="1" ht="11.25">
      <c r="B256" s="220"/>
      <c r="C256" s="221"/>
      <c r="D256" s="216" t="s">
        <v>148</v>
      </c>
      <c r="E256" s="222" t="s">
        <v>1</v>
      </c>
      <c r="F256" s="223" t="s">
        <v>288</v>
      </c>
      <c r="G256" s="221"/>
      <c r="H256" s="224">
        <v>2610</v>
      </c>
      <c r="I256" s="225"/>
      <c r="J256" s="221"/>
      <c r="K256" s="221"/>
      <c r="L256" s="226"/>
      <c r="M256" s="227"/>
      <c r="N256" s="228"/>
      <c r="O256" s="228"/>
      <c r="P256" s="228"/>
      <c r="Q256" s="228"/>
      <c r="R256" s="228"/>
      <c r="S256" s="228"/>
      <c r="T256" s="229"/>
      <c r="AT256" s="230" t="s">
        <v>148</v>
      </c>
      <c r="AU256" s="230" t="s">
        <v>144</v>
      </c>
      <c r="AV256" s="13" t="s">
        <v>90</v>
      </c>
      <c r="AW256" s="13" t="s">
        <v>38</v>
      </c>
      <c r="AX256" s="13" t="s">
        <v>88</v>
      </c>
      <c r="AY256" s="230" t="s">
        <v>134</v>
      </c>
    </row>
    <row r="257" spans="1:65" s="2" customFormat="1" ht="21.75" customHeight="1">
      <c r="A257" s="34"/>
      <c r="B257" s="35"/>
      <c r="C257" s="203" t="s">
        <v>294</v>
      </c>
      <c r="D257" s="203" t="s">
        <v>138</v>
      </c>
      <c r="E257" s="204" t="s">
        <v>184</v>
      </c>
      <c r="F257" s="205" t="s">
        <v>185</v>
      </c>
      <c r="G257" s="206" t="s">
        <v>141</v>
      </c>
      <c r="H257" s="207">
        <v>1450</v>
      </c>
      <c r="I257" s="208"/>
      <c r="J257" s="209">
        <f>ROUND(I257*H257,2)</f>
        <v>0</v>
      </c>
      <c r="K257" s="205" t="s">
        <v>142</v>
      </c>
      <c r="L257" s="39"/>
      <c r="M257" s="210" t="s">
        <v>1</v>
      </c>
      <c r="N257" s="211" t="s">
        <v>45</v>
      </c>
      <c r="O257" s="71"/>
      <c r="P257" s="212">
        <f>O257*H257</f>
        <v>0</v>
      </c>
      <c r="Q257" s="212">
        <v>0</v>
      </c>
      <c r="R257" s="212">
        <f>Q257*H257</f>
        <v>0</v>
      </c>
      <c r="S257" s="212">
        <v>0</v>
      </c>
      <c r="T257" s="213">
        <f>S257*H257</f>
        <v>0</v>
      </c>
      <c r="U257" s="34"/>
      <c r="V257" s="34"/>
      <c r="W257" s="34"/>
      <c r="X257" s="34"/>
      <c r="Y257" s="34"/>
      <c r="Z257" s="34"/>
      <c r="AA257" s="34"/>
      <c r="AB257" s="34"/>
      <c r="AC257" s="34"/>
      <c r="AD257" s="34"/>
      <c r="AE257" s="34"/>
      <c r="AR257" s="214" t="s">
        <v>143</v>
      </c>
      <c r="AT257" s="214" t="s">
        <v>138</v>
      </c>
      <c r="AU257" s="214" t="s">
        <v>144</v>
      </c>
      <c r="AY257" s="17" t="s">
        <v>134</v>
      </c>
      <c r="BE257" s="215">
        <f>IF(N257="základní",J257,0)</f>
        <v>0</v>
      </c>
      <c r="BF257" s="215">
        <f>IF(N257="snížená",J257,0)</f>
        <v>0</v>
      </c>
      <c r="BG257" s="215">
        <f>IF(N257="zákl. přenesená",J257,0)</f>
        <v>0</v>
      </c>
      <c r="BH257" s="215">
        <f>IF(N257="sníž. přenesená",J257,0)</f>
        <v>0</v>
      </c>
      <c r="BI257" s="215">
        <f>IF(N257="nulová",J257,0)</f>
        <v>0</v>
      </c>
      <c r="BJ257" s="17" t="s">
        <v>88</v>
      </c>
      <c r="BK257" s="215">
        <f>ROUND(I257*H257,2)</f>
        <v>0</v>
      </c>
      <c r="BL257" s="17" t="s">
        <v>143</v>
      </c>
      <c r="BM257" s="214" t="s">
        <v>295</v>
      </c>
    </row>
    <row r="258" spans="1:65" s="2" customFormat="1" ht="195">
      <c r="A258" s="34"/>
      <c r="B258" s="35"/>
      <c r="C258" s="36"/>
      <c r="D258" s="216" t="s">
        <v>146</v>
      </c>
      <c r="E258" s="36"/>
      <c r="F258" s="217" t="s">
        <v>187</v>
      </c>
      <c r="G258" s="36"/>
      <c r="H258" s="36"/>
      <c r="I258" s="115"/>
      <c r="J258" s="36"/>
      <c r="K258" s="36"/>
      <c r="L258" s="39"/>
      <c r="M258" s="218"/>
      <c r="N258" s="219"/>
      <c r="O258" s="71"/>
      <c r="P258" s="71"/>
      <c r="Q258" s="71"/>
      <c r="R258" s="71"/>
      <c r="S258" s="71"/>
      <c r="T258" s="72"/>
      <c r="U258" s="34"/>
      <c r="V258" s="34"/>
      <c r="W258" s="34"/>
      <c r="X258" s="34"/>
      <c r="Y258" s="34"/>
      <c r="Z258" s="34"/>
      <c r="AA258" s="34"/>
      <c r="AB258" s="34"/>
      <c r="AC258" s="34"/>
      <c r="AD258" s="34"/>
      <c r="AE258" s="34"/>
      <c r="AT258" s="17" t="s">
        <v>146</v>
      </c>
      <c r="AU258" s="17" t="s">
        <v>144</v>
      </c>
    </row>
    <row r="259" spans="1:65" s="13" customFormat="1" ht="11.25">
      <c r="B259" s="220"/>
      <c r="C259" s="221"/>
      <c r="D259" s="216" t="s">
        <v>148</v>
      </c>
      <c r="E259" s="222" t="s">
        <v>1</v>
      </c>
      <c r="F259" s="223" t="s">
        <v>276</v>
      </c>
      <c r="G259" s="221"/>
      <c r="H259" s="224">
        <v>1450</v>
      </c>
      <c r="I259" s="225"/>
      <c r="J259" s="221"/>
      <c r="K259" s="221"/>
      <c r="L259" s="226"/>
      <c r="M259" s="227"/>
      <c r="N259" s="228"/>
      <c r="O259" s="228"/>
      <c r="P259" s="228"/>
      <c r="Q259" s="228"/>
      <c r="R259" s="228"/>
      <c r="S259" s="228"/>
      <c r="T259" s="229"/>
      <c r="AT259" s="230" t="s">
        <v>148</v>
      </c>
      <c r="AU259" s="230" t="s">
        <v>144</v>
      </c>
      <c r="AV259" s="13" t="s">
        <v>90</v>
      </c>
      <c r="AW259" s="13" t="s">
        <v>38</v>
      </c>
      <c r="AX259" s="13" t="s">
        <v>88</v>
      </c>
      <c r="AY259" s="230" t="s">
        <v>134</v>
      </c>
    </row>
    <row r="260" spans="1:65" s="14" customFormat="1" ht="11.25">
      <c r="B260" s="231"/>
      <c r="C260" s="232"/>
      <c r="D260" s="216" t="s">
        <v>148</v>
      </c>
      <c r="E260" s="233" t="s">
        <v>1</v>
      </c>
      <c r="F260" s="234" t="s">
        <v>188</v>
      </c>
      <c r="G260" s="232"/>
      <c r="H260" s="233" t="s">
        <v>1</v>
      </c>
      <c r="I260" s="235"/>
      <c r="J260" s="232"/>
      <c r="K260" s="232"/>
      <c r="L260" s="236"/>
      <c r="M260" s="237"/>
      <c r="N260" s="238"/>
      <c r="O260" s="238"/>
      <c r="P260" s="238"/>
      <c r="Q260" s="238"/>
      <c r="R260" s="238"/>
      <c r="S260" s="238"/>
      <c r="T260" s="239"/>
      <c r="AT260" s="240" t="s">
        <v>148</v>
      </c>
      <c r="AU260" s="240" t="s">
        <v>144</v>
      </c>
      <c r="AV260" s="14" t="s">
        <v>88</v>
      </c>
      <c r="AW260" s="14" t="s">
        <v>38</v>
      </c>
      <c r="AX260" s="14" t="s">
        <v>80</v>
      </c>
      <c r="AY260" s="240" t="s">
        <v>134</v>
      </c>
    </row>
    <row r="261" spans="1:65" s="2" customFormat="1" ht="21.75" customHeight="1">
      <c r="A261" s="34"/>
      <c r="B261" s="35"/>
      <c r="C261" s="203" t="s">
        <v>296</v>
      </c>
      <c r="D261" s="203" t="s">
        <v>138</v>
      </c>
      <c r="E261" s="204" t="s">
        <v>190</v>
      </c>
      <c r="F261" s="205" t="s">
        <v>191</v>
      </c>
      <c r="G261" s="206" t="s">
        <v>141</v>
      </c>
      <c r="H261" s="207">
        <v>21750</v>
      </c>
      <c r="I261" s="208"/>
      <c r="J261" s="209">
        <f>ROUND(I261*H261,2)</f>
        <v>0</v>
      </c>
      <c r="K261" s="205" t="s">
        <v>142</v>
      </c>
      <c r="L261" s="39"/>
      <c r="M261" s="210" t="s">
        <v>1</v>
      </c>
      <c r="N261" s="211" t="s">
        <v>45</v>
      </c>
      <c r="O261" s="71"/>
      <c r="P261" s="212">
        <f>O261*H261</f>
        <v>0</v>
      </c>
      <c r="Q261" s="212">
        <v>0</v>
      </c>
      <c r="R261" s="212">
        <f>Q261*H261</f>
        <v>0</v>
      </c>
      <c r="S261" s="212">
        <v>0</v>
      </c>
      <c r="T261" s="213">
        <f>S261*H261</f>
        <v>0</v>
      </c>
      <c r="U261" s="34"/>
      <c r="V261" s="34"/>
      <c r="W261" s="34"/>
      <c r="X261" s="34"/>
      <c r="Y261" s="34"/>
      <c r="Z261" s="34"/>
      <c r="AA261" s="34"/>
      <c r="AB261" s="34"/>
      <c r="AC261" s="34"/>
      <c r="AD261" s="34"/>
      <c r="AE261" s="34"/>
      <c r="AR261" s="214" t="s">
        <v>143</v>
      </c>
      <c r="AT261" s="214" t="s">
        <v>138</v>
      </c>
      <c r="AU261" s="214" t="s">
        <v>144</v>
      </c>
      <c r="AY261" s="17" t="s">
        <v>134</v>
      </c>
      <c r="BE261" s="215">
        <f>IF(N261="základní",J261,0)</f>
        <v>0</v>
      </c>
      <c r="BF261" s="215">
        <f>IF(N261="snížená",J261,0)</f>
        <v>0</v>
      </c>
      <c r="BG261" s="215">
        <f>IF(N261="zákl. přenesená",J261,0)</f>
        <v>0</v>
      </c>
      <c r="BH261" s="215">
        <f>IF(N261="sníž. přenesená",J261,0)</f>
        <v>0</v>
      </c>
      <c r="BI261" s="215">
        <f>IF(N261="nulová",J261,0)</f>
        <v>0</v>
      </c>
      <c r="BJ261" s="17" t="s">
        <v>88</v>
      </c>
      <c r="BK261" s="215">
        <f>ROUND(I261*H261,2)</f>
        <v>0</v>
      </c>
      <c r="BL261" s="17" t="s">
        <v>143</v>
      </c>
      <c r="BM261" s="214" t="s">
        <v>297</v>
      </c>
    </row>
    <row r="262" spans="1:65" s="2" customFormat="1" ht="195">
      <c r="A262" s="34"/>
      <c r="B262" s="35"/>
      <c r="C262" s="36"/>
      <c r="D262" s="216" t="s">
        <v>146</v>
      </c>
      <c r="E262" s="36"/>
      <c r="F262" s="217" t="s">
        <v>187</v>
      </c>
      <c r="G262" s="36"/>
      <c r="H262" s="36"/>
      <c r="I262" s="115"/>
      <c r="J262" s="36"/>
      <c r="K262" s="36"/>
      <c r="L262" s="39"/>
      <c r="M262" s="218"/>
      <c r="N262" s="219"/>
      <c r="O262" s="71"/>
      <c r="P262" s="71"/>
      <c r="Q262" s="71"/>
      <c r="R262" s="71"/>
      <c r="S262" s="71"/>
      <c r="T262" s="72"/>
      <c r="U262" s="34"/>
      <c r="V262" s="34"/>
      <c r="W262" s="34"/>
      <c r="X262" s="34"/>
      <c r="Y262" s="34"/>
      <c r="Z262" s="34"/>
      <c r="AA262" s="34"/>
      <c r="AB262" s="34"/>
      <c r="AC262" s="34"/>
      <c r="AD262" s="34"/>
      <c r="AE262" s="34"/>
      <c r="AT262" s="17" t="s">
        <v>146</v>
      </c>
      <c r="AU262" s="17" t="s">
        <v>144</v>
      </c>
    </row>
    <row r="263" spans="1:65" s="13" customFormat="1" ht="11.25">
      <c r="B263" s="220"/>
      <c r="C263" s="221"/>
      <c r="D263" s="216" t="s">
        <v>148</v>
      </c>
      <c r="E263" s="222" t="s">
        <v>1</v>
      </c>
      <c r="F263" s="223" t="s">
        <v>298</v>
      </c>
      <c r="G263" s="221"/>
      <c r="H263" s="224">
        <v>21750</v>
      </c>
      <c r="I263" s="225"/>
      <c r="J263" s="221"/>
      <c r="K263" s="221"/>
      <c r="L263" s="226"/>
      <c r="M263" s="227"/>
      <c r="N263" s="228"/>
      <c r="O263" s="228"/>
      <c r="P263" s="228"/>
      <c r="Q263" s="228"/>
      <c r="R263" s="228"/>
      <c r="S263" s="228"/>
      <c r="T263" s="229"/>
      <c r="AT263" s="230" t="s">
        <v>148</v>
      </c>
      <c r="AU263" s="230" t="s">
        <v>144</v>
      </c>
      <c r="AV263" s="13" t="s">
        <v>90</v>
      </c>
      <c r="AW263" s="13" t="s">
        <v>38</v>
      </c>
      <c r="AX263" s="13" t="s">
        <v>88</v>
      </c>
      <c r="AY263" s="230" t="s">
        <v>134</v>
      </c>
    </row>
    <row r="264" spans="1:65" s="14" customFormat="1" ht="11.25">
      <c r="B264" s="231"/>
      <c r="C264" s="232"/>
      <c r="D264" s="216" t="s">
        <v>148</v>
      </c>
      <c r="E264" s="233" t="s">
        <v>1</v>
      </c>
      <c r="F264" s="234" t="s">
        <v>188</v>
      </c>
      <c r="G264" s="232"/>
      <c r="H264" s="233" t="s">
        <v>1</v>
      </c>
      <c r="I264" s="235"/>
      <c r="J264" s="232"/>
      <c r="K264" s="232"/>
      <c r="L264" s="236"/>
      <c r="M264" s="237"/>
      <c r="N264" s="238"/>
      <c r="O264" s="238"/>
      <c r="P264" s="238"/>
      <c r="Q264" s="238"/>
      <c r="R264" s="238"/>
      <c r="S264" s="238"/>
      <c r="T264" s="239"/>
      <c r="AT264" s="240" t="s">
        <v>148</v>
      </c>
      <c r="AU264" s="240" t="s">
        <v>144</v>
      </c>
      <c r="AV264" s="14" t="s">
        <v>88</v>
      </c>
      <c r="AW264" s="14" t="s">
        <v>38</v>
      </c>
      <c r="AX264" s="14" t="s">
        <v>80</v>
      </c>
      <c r="AY264" s="240" t="s">
        <v>134</v>
      </c>
    </row>
    <row r="265" spans="1:65" s="2" customFormat="1" ht="44.25" customHeight="1">
      <c r="A265" s="34"/>
      <c r="B265" s="35"/>
      <c r="C265" s="203" t="s">
        <v>299</v>
      </c>
      <c r="D265" s="203" t="s">
        <v>138</v>
      </c>
      <c r="E265" s="204" t="s">
        <v>300</v>
      </c>
      <c r="F265" s="205" t="s">
        <v>196</v>
      </c>
      <c r="G265" s="206" t="s">
        <v>169</v>
      </c>
      <c r="H265" s="207">
        <v>2610</v>
      </c>
      <c r="I265" s="208"/>
      <c r="J265" s="209">
        <f>ROUND(I265*H265,2)</f>
        <v>0</v>
      </c>
      <c r="K265" s="205" t="s">
        <v>142</v>
      </c>
      <c r="L265" s="39"/>
      <c r="M265" s="210" t="s">
        <v>1</v>
      </c>
      <c r="N265" s="211" t="s">
        <v>45</v>
      </c>
      <c r="O265" s="71"/>
      <c r="P265" s="212">
        <f>O265*H265</f>
        <v>0</v>
      </c>
      <c r="Q265" s="212">
        <v>0</v>
      </c>
      <c r="R265" s="212">
        <f>Q265*H265</f>
        <v>0</v>
      </c>
      <c r="S265" s="212">
        <v>0</v>
      </c>
      <c r="T265" s="213">
        <f>S265*H265</f>
        <v>0</v>
      </c>
      <c r="U265" s="34"/>
      <c r="V265" s="34"/>
      <c r="W265" s="34"/>
      <c r="X265" s="34"/>
      <c r="Y265" s="34"/>
      <c r="Z265" s="34"/>
      <c r="AA265" s="34"/>
      <c r="AB265" s="34"/>
      <c r="AC265" s="34"/>
      <c r="AD265" s="34"/>
      <c r="AE265" s="34"/>
      <c r="AR265" s="214" t="s">
        <v>143</v>
      </c>
      <c r="AT265" s="214" t="s">
        <v>138</v>
      </c>
      <c r="AU265" s="214" t="s">
        <v>144</v>
      </c>
      <c r="AY265" s="17" t="s">
        <v>134</v>
      </c>
      <c r="BE265" s="215">
        <f>IF(N265="základní",J265,0)</f>
        <v>0</v>
      </c>
      <c r="BF265" s="215">
        <f>IF(N265="snížená",J265,0)</f>
        <v>0</v>
      </c>
      <c r="BG265" s="215">
        <f>IF(N265="zákl. přenesená",J265,0)</f>
        <v>0</v>
      </c>
      <c r="BH265" s="215">
        <f>IF(N265="sníž. přenesená",J265,0)</f>
        <v>0</v>
      </c>
      <c r="BI265" s="215">
        <f>IF(N265="nulová",J265,0)</f>
        <v>0</v>
      </c>
      <c r="BJ265" s="17" t="s">
        <v>88</v>
      </c>
      <c r="BK265" s="215">
        <f>ROUND(I265*H265,2)</f>
        <v>0</v>
      </c>
      <c r="BL265" s="17" t="s">
        <v>143</v>
      </c>
      <c r="BM265" s="214" t="s">
        <v>301</v>
      </c>
    </row>
    <row r="266" spans="1:65" s="2" customFormat="1" ht="78">
      <c r="A266" s="34"/>
      <c r="B266" s="35"/>
      <c r="C266" s="36"/>
      <c r="D266" s="216" t="s">
        <v>146</v>
      </c>
      <c r="E266" s="36"/>
      <c r="F266" s="217" t="s">
        <v>198</v>
      </c>
      <c r="G266" s="36"/>
      <c r="H266" s="36"/>
      <c r="I266" s="115"/>
      <c r="J266" s="36"/>
      <c r="K266" s="36"/>
      <c r="L266" s="39"/>
      <c r="M266" s="218"/>
      <c r="N266" s="219"/>
      <c r="O266" s="71"/>
      <c r="P266" s="71"/>
      <c r="Q266" s="71"/>
      <c r="R266" s="71"/>
      <c r="S266" s="71"/>
      <c r="T266" s="72"/>
      <c r="U266" s="34"/>
      <c r="V266" s="34"/>
      <c r="W266" s="34"/>
      <c r="X266" s="34"/>
      <c r="Y266" s="34"/>
      <c r="Z266" s="34"/>
      <c r="AA266" s="34"/>
      <c r="AB266" s="34"/>
      <c r="AC266" s="34"/>
      <c r="AD266" s="34"/>
      <c r="AE266" s="34"/>
      <c r="AT266" s="17" t="s">
        <v>146</v>
      </c>
      <c r="AU266" s="17" t="s">
        <v>144</v>
      </c>
    </row>
    <row r="267" spans="1:65" s="13" customFormat="1" ht="11.25">
      <c r="B267" s="220"/>
      <c r="C267" s="221"/>
      <c r="D267" s="216" t="s">
        <v>148</v>
      </c>
      <c r="E267" s="222" t="s">
        <v>1</v>
      </c>
      <c r="F267" s="223" t="s">
        <v>288</v>
      </c>
      <c r="G267" s="221"/>
      <c r="H267" s="224">
        <v>2610</v>
      </c>
      <c r="I267" s="225"/>
      <c r="J267" s="221"/>
      <c r="K267" s="221"/>
      <c r="L267" s="226"/>
      <c r="M267" s="227"/>
      <c r="N267" s="228"/>
      <c r="O267" s="228"/>
      <c r="P267" s="228"/>
      <c r="Q267" s="228"/>
      <c r="R267" s="228"/>
      <c r="S267" s="228"/>
      <c r="T267" s="229"/>
      <c r="AT267" s="230" t="s">
        <v>148</v>
      </c>
      <c r="AU267" s="230" t="s">
        <v>144</v>
      </c>
      <c r="AV267" s="13" t="s">
        <v>90</v>
      </c>
      <c r="AW267" s="13" t="s">
        <v>38</v>
      </c>
      <c r="AX267" s="13" t="s">
        <v>88</v>
      </c>
      <c r="AY267" s="230" t="s">
        <v>134</v>
      </c>
    </row>
    <row r="268" spans="1:65" s="2" customFormat="1" ht="16.5" customHeight="1">
      <c r="A268" s="34"/>
      <c r="B268" s="35"/>
      <c r="C268" s="203" t="s">
        <v>302</v>
      </c>
      <c r="D268" s="203" t="s">
        <v>138</v>
      </c>
      <c r="E268" s="204" t="s">
        <v>200</v>
      </c>
      <c r="F268" s="205" t="s">
        <v>201</v>
      </c>
      <c r="G268" s="206" t="s">
        <v>157</v>
      </c>
      <c r="H268" s="207">
        <v>580</v>
      </c>
      <c r="I268" s="208"/>
      <c r="J268" s="209">
        <f>ROUND(I268*H268,2)</f>
        <v>0</v>
      </c>
      <c r="K268" s="205" t="s">
        <v>142</v>
      </c>
      <c r="L268" s="39"/>
      <c r="M268" s="210" t="s">
        <v>1</v>
      </c>
      <c r="N268" s="211" t="s">
        <v>45</v>
      </c>
      <c r="O268" s="71"/>
      <c r="P268" s="212">
        <f>O268*H268</f>
        <v>0</v>
      </c>
      <c r="Q268" s="212">
        <v>0</v>
      </c>
      <c r="R268" s="212">
        <f>Q268*H268</f>
        <v>0</v>
      </c>
      <c r="S268" s="212">
        <v>0</v>
      </c>
      <c r="T268" s="213">
        <f>S268*H268</f>
        <v>0</v>
      </c>
      <c r="U268" s="34"/>
      <c r="V268" s="34"/>
      <c r="W268" s="34"/>
      <c r="X268" s="34"/>
      <c r="Y268" s="34"/>
      <c r="Z268" s="34"/>
      <c r="AA268" s="34"/>
      <c r="AB268" s="34"/>
      <c r="AC268" s="34"/>
      <c r="AD268" s="34"/>
      <c r="AE268" s="34"/>
      <c r="AR268" s="214" t="s">
        <v>143</v>
      </c>
      <c r="AT268" s="214" t="s">
        <v>138</v>
      </c>
      <c r="AU268" s="214" t="s">
        <v>144</v>
      </c>
      <c r="AY268" s="17" t="s">
        <v>134</v>
      </c>
      <c r="BE268" s="215">
        <f>IF(N268="základní",J268,0)</f>
        <v>0</v>
      </c>
      <c r="BF268" s="215">
        <f>IF(N268="snížená",J268,0)</f>
        <v>0</v>
      </c>
      <c r="BG268" s="215">
        <f>IF(N268="zákl. přenesená",J268,0)</f>
        <v>0</v>
      </c>
      <c r="BH268" s="215">
        <f>IF(N268="sníž. přenesená",J268,0)</f>
        <v>0</v>
      </c>
      <c r="BI268" s="215">
        <f>IF(N268="nulová",J268,0)</f>
        <v>0</v>
      </c>
      <c r="BJ268" s="17" t="s">
        <v>88</v>
      </c>
      <c r="BK268" s="215">
        <f>ROUND(I268*H268,2)</f>
        <v>0</v>
      </c>
      <c r="BL268" s="17" t="s">
        <v>143</v>
      </c>
      <c r="BM268" s="214" t="s">
        <v>303</v>
      </c>
    </row>
    <row r="269" spans="1:65" s="2" customFormat="1" ht="185.25">
      <c r="A269" s="34"/>
      <c r="B269" s="35"/>
      <c r="C269" s="36"/>
      <c r="D269" s="216" t="s">
        <v>146</v>
      </c>
      <c r="E269" s="36"/>
      <c r="F269" s="217" t="s">
        <v>203</v>
      </c>
      <c r="G269" s="36"/>
      <c r="H269" s="36"/>
      <c r="I269" s="115"/>
      <c r="J269" s="36"/>
      <c r="K269" s="36"/>
      <c r="L269" s="39"/>
      <c r="M269" s="218"/>
      <c r="N269" s="219"/>
      <c r="O269" s="71"/>
      <c r="P269" s="71"/>
      <c r="Q269" s="71"/>
      <c r="R269" s="71"/>
      <c r="S269" s="71"/>
      <c r="T269" s="72"/>
      <c r="U269" s="34"/>
      <c r="V269" s="34"/>
      <c r="W269" s="34"/>
      <c r="X269" s="34"/>
      <c r="Y269" s="34"/>
      <c r="Z269" s="34"/>
      <c r="AA269" s="34"/>
      <c r="AB269" s="34"/>
      <c r="AC269" s="34"/>
      <c r="AD269" s="34"/>
      <c r="AE269" s="34"/>
      <c r="AT269" s="17" t="s">
        <v>146</v>
      </c>
      <c r="AU269" s="17" t="s">
        <v>144</v>
      </c>
    </row>
    <row r="270" spans="1:65" s="13" customFormat="1" ht="11.25">
      <c r="B270" s="220"/>
      <c r="C270" s="221"/>
      <c r="D270" s="216" t="s">
        <v>148</v>
      </c>
      <c r="E270" s="222" t="s">
        <v>1</v>
      </c>
      <c r="F270" s="223" t="s">
        <v>304</v>
      </c>
      <c r="G270" s="221"/>
      <c r="H270" s="224">
        <v>580</v>
      </c>
      <c r="I270" s="225"/>
      <c r="J270" s="221"/>
      <c r="K270" s="221"/>
      <c r="L270" s="226"/>
      <c r="M270" s="227"/>
      <c r="N270" s="228"/>
      <c r="O270" s="228"/>
      <c r="P270" s="228"/>
      <c r="Q270" s="228"/>
      <c r="R270" s="228"/>
      <c r="S270" s="228"/>
      <c r="T270" s="229"/>
      <c r="AT270" s="230" t="s">
        <v>148</v>
      </c>
      <c r="AU270" s="230" t="s">
        <v>144</v>
      </c>
      <c r="AV270" s="13" t="s">
        <v>90</v>
      </c>
      <c r="AW270" s="13" t="s">
        <v>38</v>
      </c>
      <c r="AX270" s="13" t="s">
        <v>88</v>
      </c>
      <c r="AY270" s="230" t="s">
        <v>134</v>
      </c>
    </row>
    <row r="271" spans="1:65" s="14" customFormat="1" ht="11.25">
      <c r="B271" s="231"/>
      <c r="C271" s="232"/>
      <c r="D271" s="216" t="s">
        <v>148</v>
      </c>
      <c r="E271" s="233" t="s">
        <v>1</v>
      </c>
      <c r="F271" s="234" t="s">
        <v>188</v>
      </c>
      <c r="G271" s="232"/>
      <c r="H271" s="233" t="s">
        <v>1</v>
      </c>
      <c r="I271" s="235"/>
      <c r="J271" s="232"/>
      <c r="K271" s="232"/>
      <c r="L271" s="236"/>
      <c r="M271" s="237"/>
      <c r="N271" s="238"/>
      <c r="O271" s="238"/>
      <c r="P271" s="238"/>
      <c r="Q271" s="238"/>
      <c r="R271" s="238"/>
      <c r="S271" s="238"/>
      <c r="T271" s="239"/>
      <c r="AT271" s="240" t="s">
        <v>148</v>
      </c>
      <c r="AU271" s="240" t="s">
        <v>144</v>
      </c>
      <c r="AV271" s="14" t="s">
        <v>88</v>
      </c>
      <c r="AW271" s="14" t="s">
        <v>38</v>
      </c>
      <c r="AX271" s="14" t="s">
        <v>80</v>
      </c>
      <c r="AY271" s="240" t="s">
        <v>134</v>
      </c>
    </row>
    <row r="272" spans="1:65" s="12" customFormat="1" ht="20.85" customHeight="1">
      <c r="B272" s="187"/>
      <c r="C272" s="188"/>
      <c r="D272" s="189" t="s">
        <v>79</v>
      </c>
      <c r="E272" s="201" t="s">
        <v>166</v>
      </c>
      <c r="F272" s="201" t="s">
        <v>205</v>
      </c>
      <c r="G272" s="188"/>
      <c r="H272" s="188"/>
      <c r="I272" s="191"/>
      <c r="J272" s="202">
        <f>BK272</f>
        <v>0</v>
      </c>
      <c r="K272" s="188"/>
      <c r="L272" s="193"/>
      <c r="M272" s="194"/>
      <c r="N272" s="195"/>
      <c r="O272" s="195"/>
      <c r="P272" s="196">
        <f>SUM(P273:P278)</f>
        <v>0</v>
      </c>
      <c r="Q272" s="195"/>
      <c r="R272" s="196">
        <f>SUM(R273:R278)</f>
        <v>0</v>
      </c>
      <c r="S272" s="195"/>
      <c r="T272" s="197">
        <f>SUM(T273:T278)</f>
        <v>0</v>
      </c>
      <c r="AR272" s="198" t="s">
        <v>88</v>
      </c>
      <c r="AT272" s="199" t="s">
        <v>79</v>
      </c>
      <c r="AU272" s="199" t="s">
        <v>90</v>
      </c>
      <c r="AY272" s="198" t="s">
        <v>134</v>
      </c>
      <c r="BK272" s="200">
        <f>SUM(BK273:BK278)</f>
        <v>0</v>
      </c>
    </row>
    <row r="273" spans="1:65" s="2" customFormat="1" ht="16.5" customHeight="1">
      <c r="A273" s="34"/>
      <c r="B273" s="35"/>
      <c r="C273" s="203" t="s">
        <v>305</v>
      </c>
      <c r="D273" s="203" t="s">
        <v>138</v>
      </c>
      <c r="E273" s="204" t="s">
        <v>306</v>
      </c>
      <c r="F273" s="205" t="s">
        <v>307</v>
      </c>
      <c r="G273" s="206" t="s">
        <v>157</v>
      </c>
      <c r="H273" s="207">
        <v>5800</v>
      </c>
      <c r="I273" s="208"/>
      <c r="J273" s="209">
        <f>ROUND(I273*H273,2)</f>
        <v>0</v>
      </c>
      <c r="K273" s="205" t="s">
        <v>142</v>
      </c>
      <c r="L273" s="39"/>
      <c r="M273" s="210" t="s">
        <v>1</v>
      </c>
      <c r="N273" s="211" t="s">
        <v>45</v>
      </c>
      <c r="O273" s="71"/>
      <c r="P273" s="212">
        <f>O273*H273</f>
        <v>0</v>
      </c>
      <c r="Q273" s="212">
        <v>0</v>
      </c>
      <c r="R273" s="212">
        <f>Q273*H273</f>
        <v>0</v>
      </c>
      <c r="S273" s="212">
        <v>0</v>
      </c>
      <c r="T273" s="213">
        <f>S273*H273</f>
        <v>0</v>
      </c>
      <c r="U273" s="34"/>
      <c r="V273" s="34"/>
      <c r="W273" s="34"/>
      <c r="X273" s="34"/>
      <c r="Y273" s="34"/>
      <c r="Z273" s="34"/>
      <c r="AA273" s="34"/>
      <c r="AB273" s="34"/>
      <c r="AC273" s="34"/>
      <c r="AD273" s="34"/>
      <c r="AE273" s="34"/>
      <c r="AR273" s="214" t="s">
        <v>143</v>
      </c>
      <c r="AT273" s="214" t="s">
        <v>138</v>
      </c>
      <c r="AU273" s="214" t="s">
        <v>144</v>
      </c>
      <c r="AY273" s="17" t="s">
        <v>134</v>
      </c>
      <c r="BE273" s="215">
        <f>IF(N273="základní",J273,0)</f>
        <v>0</v>
      </c>
      <c r="BF273" s="215">
        <f>IF(N273="snížená",J273,0)</f>
        <v>0</v>
      </c>
      <c r="BG273" s="215">
        <f>IF(N273="zákl. přenesená",J273,0)</f>
        <v>0</v>
      </c>
      <c r="BH273" s="215">
        <f>IF(N273="sníž. přenesená",J273,0)</f>
        <v>0</v>
      </c>
      <c r="BI273" s="215">
        <f>IF(N273="nulová",J273,0)</f>
        <v>0</v>
      </c>
      <c r="BJ273" s="17" t="s">
        <v>88</v>
      </c>
      <c r="BK273" s="215">
        <f>ROUND(I273*H273,2)</f>
        <v>0</v>
      </c>
      <c r="BL273" s="17" t="s">
        <v>143</v>
      </c>
      <c r="BM273" s="214" t="s">
        <v>308</v>
      </c>
    </row>
    <row r="274" spans="1:65" s="13" customFormat="1" ht="11.25">
      <c r="B274" s="220"/>
      <c r="C274" s="221"/>
      <c r="D274" s="216" t="s">
        <v>148</v>
      </c>
      <c r="E274" s="222" t="s">
        <v>1</v>
      </c>
      <c r="F274" s="223" t="s">
        <v>309</v>
      </c>
      <c r="G274" s="221"/>
      <c r="H274" s="224">
        <v>5800</v>
      </c>
      <c r="I274" s="225"/>
      <c r="J274" s="221"/>
      <c r="K274" s="221"/>
      <c r="L274" s="226"/>
      <c r="M274" s="227"/>
      <c r="N274" s="228"/>
      <c r="O274" s="228"/>
      <c r="P274" s="228"/>
      <c r="Q274" s="228"/>
      <c r="R274" s="228"/>
      <c r="S274" s="228"/>
      <c r="T274" s="229"/>
      <c r="AT274" s="230" t="s">
        <v>148</v>
      </c>
      <c r="AU274" s="230" t="s">
        <v>144</v>
      </c>
      <c r="AV274" s="13" t="s">
        <v>90</v>
      </c>
      <c r="AW274" s="13" t="s">
        <v>38</v>
      </c>
      <c r="AX274" s="13" t="s">
        <v>88</v>
      </c>
      <c r="AY274" s="230" t="s">
        <v>134</v>
      </c>
    </row>
    <row r="275" spans="1:65" s="14" customFormat="1" ht="11.25">
      <c r="B275" s="231"/>
      <c r="C275" s="232"/>
      <c r="D275" s="216" t="s">
        <v>148</v>
      </c>
      <c r="E275" s="233" t="s">
        <v>1</v>
      </c>
      <c r="F275" s="234" t="s">
        <v>188</v>
      </c>
      <c r="G275" s="232"/>
      <c r="H275" s="233" t="s">
        <v>1</v>
      </c>
      <c r="I275" s="235"/>
      <c r="J275" s="232"/>
      <c r="K275" s="232"/>
      <c r="L275" s="236"/>
      <c r="M275" s="237"/>
      <c r="N275" s="238"/>
      <c r="O275" s="238"/>
      <c r="P275" s="238"/>
      <c r="Q275" s="238"/>
      <c r="R275" s="238"/>
      <c r="S275" s="238"/>
      <c r="T275" s="239"/>
      <c r="AT275" s="240" t="s">
        <v>148</v>
      </c>
      <c r="AU275" s="240" t="s">
        <v>144</v>
      </c>
      <c r="AV275" s="14" t="s">
        <v>88</v>
      </c>
      <c r="AW275" s="14" t="s">
        <v>38</v>
      </c>
      <c r="AX275" s="14" t="s">
        <v>80</v>
      </c>
      <c r="AY275" s="240" t="s">
        <v>134</v>
      </c>
    </row>
    <row r="276" spans="1:65" s="2" customFormat="1" ht="33" customHeight="1">
      <c r="A276" s="34"/>
      <c r="B276" s="35"/>
      <c r="C276" s="203" t="s">
        <v>310</v>
      </c>
      <c r="D276" s="203" t="s">
        <v>138</v>
      </c>
      <c r="E276" s="204" t="s">
        <v>311</v>
      </c>
      <c r="F276" s="205" t="s">
        <v>312</v>
      </c>
      <c r="G276" s="206" t="s">
        <v>157</v>
      </c>
      <c r="H276" s="207">
        <v>5800</v>
      </c>
      <c r="I276" s="208"/>
      <c r="J276" s="209">
        <f>ROUND(I276*H276,2)</f>
        <v>0</v>
      </c>
      <c r="K276" s="205" t="s">
        <v>142</v>
      </c>
      <c r="L276" s="39"/>
      <c r="M276" s="210" t="s">
        <v>1</v>
      </c>
      <c r="N276" s="211" t="s">
        <v>45</v>
      </c>
      <c r="O276" s="71"/>
      <c r="P276" s="212">
        <f>O276*H276</f>
        <v>0</v>
      </c>
      <c r="Q276" s="212">
        <v>0</v>
      </c>
      <c r="R276" s="212">
        <f>Q276*H276</f>
        <v>0</v>
      </c>
      <c r="S276" s="212">
        <v>0</v>
      </c>
      <c r="T276" s="213">
        <f>S276*H276</f>
        <v>0</v>
      </c>
      <c r="U276" s="34"/>
      <c r="V276" s="34"/>
      <c r="W276" s="34"/>
      <c r="X276" s="34"/>
      <c r="Y276" s="34"/>
      <c r="Z276" s="34"/>
      <c r="AA276" s="34"/>
      <c r="AB276" s="34"/>
      <c r="AC276" s="34"/>
      <c r="AD276" s="34"/>
      <c r="AE276" s="34"/>
      <c r="AR276" s="214" t="s">
        <v>143</v>
      </c>
      <c r="AT276" s="214" t="s">
        <v>138</v>
      </c>
      <c r="AU276" s="214" t="s">
        <v>144</v>
      </c>
      <c r="AY276" s="17" t="s">
        <v>134</v>
      </c>
      <c r="BE276" s="215">
        <f>IF(N276="základní",J276,0)</f>
        <v>0</v>
      </c>
      <c r="BF276" s="215">
        <f>IF(N276="snížená",J276,0)</f>
        <v>0</v>
      </c>
      <c r="BG276" s="215">
        <f>IF(N276="zákl. přenesená",J276,0)</f>
        <v>0</v>
      </c>
      <c r="BH276" s="215">
        <f>IF(N276="sníž. přenesená",J276,0)</f>
        <v>0</v>
      </c>
      <c r="BI276" s="215">
        <f>IF(N276="nulová",J276,0)</f>
        <v>0</v>
      </c>
      <c r="BJ276" s="17" t="s">
        <v>88</v>
      </c>
      <c r="BK276" s="215">
        <f>ROUND(I276*H276,2)</f>
        <v>0</v>
      </c>
      <c r="BL276" s="17" t="s">
        <v>143</v>
      </c>
      <c r="BM276" s="214" t="s">
        <v>313</v>
      </c>
    </row>
    <row r="277" spans="1:65" s="2" customFormat="1" ht="58.5">
      <c r="A277" s="34"/>
      <c r="B277" s="35"/>
      <c r="C277" s="36"/>
      <c r="D277" s="216" t="s">
        <v>146</v>
      </c>
      <c r="E277" s="36"/>
      <c r="F277" s="217" t="s">
        <v>215</v>
      </c>
      <c r="G277" s="36"/>
      <c r="H277" s="36"/>
      <c r="I277" s="115"/>
      <c r="J277" s="36"/>
      <c r="K277" s="36"/>
      <c r="L277" s="39"/>
      <c r="M277" s="218"/>
      <c r="N277" s="219"/>
      <c r="O277" s="71"/>
      <c r="P277" s="71"/>
      <c r="Q277" s="71"/>
      <c r="R277" s="71"/>
      <c r="S277" s="71"/>
      <c r="T277" s="72"/>
      <c r="U277" s="34"/>
      <c r="V277" s="34"/>
      <c r="W277" s="34"/>
      <c r="X277" s="34"/>
      <c r="Y277" s="34"/>
      <c r="Z277" s="34"/>
      <c r="AA277" s="34"/>
      <c r="AB277" s="34"/>
      <c r="AC277" s="34"/>
      <c r="AD277" s="34"/>
      <c r="AE277" s="34"/>
      <c r="AT277" s="17" t="s">
        <v>146</v>
      </c>
      <c r="AU277" s="17" t="s">
        <v>144</v>
      </c>
    </row>
    <row r="278" spans="1:65" s="13" customFormat="1" ht="11.25">
      <c r="B278" s="220"/>
      <c r="C278" s="221"/>
      <c r="D278" s="216" t="s">
        <v>148</v>
      </c>
      <c r="E278" s="222" t="s">
        <v>1</v>
      </c>
      <c r="F278" s="223" t="s">
        <v>309</v>
      </c>
      <c r="G278" s="221"/>
      <c r="H278" s="224">
        <v>5800</v>
      </c>
      <c r="I278" s="225"/>
      <c r="J278" s="221"/>
      <c r="K278" s="221"/>
      <c r="L278" s="226"/>
      <c r="M278" s="227"/>
      <c r="N278" s="228"/>
      <c r="O278" s="228"/>
      <c r="P278" s="228"/>
      <c r="Q278" s="228"/>
      <c r="R278" s="228"/>
      <c r="S278" s="228"/>
      <c r="T278" s="229"/>
      <c r="AT278" s="230" t="s">
        <v>148</v>
      </c>
      <c r="AU278" s="230" t="s">
        <v>144</v>
      </c>
      <c r="AV278" s="13" t="s">
        <v>90</v>
      </c>
      <c r="AW278" s="13" t="s">
        <v>38</v>
      </c>
      <c r="AX278" s="13" t="s">
        <v>88</v>
      </c>
      <c r="AY278" s="230" t="s">
        <v>134</v>
      </c>
    </row>
    <row r="279" spans="1:65" s="12" customFormat="1" ht="20.85" customHeight="1">
      <c r="B279" s="187"/>
      <c r="C279" s="188"/>
      <c r="D279" s="189" t="s">
        <v>79</v>
      </c>
      <c r="E279" s="201" t="s">
        <v>216</v>
      </c>
      <c r="F279" s="201" t="s">
        <v>217</v>
      </c>
      <c r="G279" s="188"/>
      <c r="H279" s="188"/>
      <c r="I279" s="191"/>
      <c r="J279" s="202">
        <f>BK279</f>
        <v>0</v>
      </c>
      <c r="K279" s="188"/>
      <c r="L279" s="193"/>
      <c r="M279" s="194"/>
      <c r="N279" s="195"/>
      <c r="O279" s="195"/>
      <c r="P279" s="196">
        <f>P280</f>
        <v>0</v>
      </c>
      <c r="Q279" s="195"/>
      <c r="R279" s="196">
        <f>R280</f>
        <v>0</v>
      </c>
      <c r="S279" s="195"/>
      <c r="T279" s="197">
        <f>T280</f>
        <v>0</v>
      </c>
      <c r="AR279" s="198" t="s">
        <v>88</v>
      </c>
      <c r="AT279" s="199" t="s">
        <v>79</v>
      </c>
      <c r="AU279" s="199" t="s">
        <v>90</v>
      </c>
      <c r="AY279" s="198" t="s">
        <v>134</v>
      </c>
      <c r="BK279" s="200">
        <f>BK280</f>
        <v>0</v>
      </c>
    </row>
    <row r="280" spans="1:65" s="2" customFormat="1" ht="33" customHeight="1">
      <c r="A280" s="34"/>
      <c r="B280" s="35"/>
      <c r="C280" s="203" t="s">
        <v>314</v>
      </c>
      <c r="D280" s="203" t="s">
        <v>138</v>
      </c>
      <c r="E280" s="204" t="s">
        <v>267</v>
      </c>
      <c r="F280" s="205" t="s">
        <v>220</v>
      </c>
      <c r="G280" s="206" t="s">
        <v>221</v>
      </c>
      <c r="H280" s="207">
        <v>1</v>
      </c>
      <c r="I280" s="208"/>
      <c r="J280" s="209">
        <f>ROUND(I280*H280,2)</f>
        <v>0</v>
      </c>
      <c r="K280" s="205" t="s">
        <v>142</v>
      </c>
      <c r="L280" s="39"/>
      <c r="M280" s="210" t="s">
        <v>1</v>
      </c>
      <c r="N280" s="211" t="s">
        <v>45</v>
      </c>
      <c r="O280" s="71"/>
      <c r="P280" s="212">
        <f>O280*H280</f>
        <v>0</v>
      </c>
      <c r="Q280" s="212">
        <v>0</v>
      </c>
      <c r="R280" s="212">
        <f>Q280*H280</f>
        <v>0</v>
      </c>
      <c r="S280" s="212">
        <v>0</v>
      </c>
      <c r="T280" s="213">
        <f>S280*H280</f>
        <v>0</v>
      </c>
      <c r="U280" s="34"/>
      <c r="V280" s="34"/>
      <c r="W280" s="34"/>
      <c r="X280" s="34"/>
      <c r="Y280" s="34"/>
      <c r="Z280" s="34"/>
      <c r="AA280" s="34"/>
      <c r="AB280" s="34"/>
      <c r="AC280" s="34"/>
      <c r="AD280" s="34"/>
      <c r="AE280" s="34"/>
      <c r="AR280" s="214" t="s">
        <v>143</v>
      </c>
      <c r="AT280" s="214" t="s">
        <v>138</v>
      </c>
      <c r="AU280" s="214" t="s">
        <v>144</v>
      </c>
      <c r="AY280" s="17" t="s">
        <v>134</v>
      </c>
      <c r="BE280" s="215">
        <f>IF(N280="základní",J280,0)</f>
        <v>0</v>
      </c>
      <c r="BF280" s="215">
        <f>IF(N280="snížená",J280,0)</f>
        <v>0</v>
      </c>
      <c r="BG280" s="215">
        <f>IF(N280="zákl. přenesená",J280,0)</f>
        <v>0</v>
      </c>
      <c r="BH280" s="215">
        <f>IF(N280="sníž. přenesená",J280,0)</f>
        <v>0</v>
      </c>
      <c r="BI280" s="215">
        <f>IF(N280="nulová",J280,0)</f>
        <v>0</v>
      </c>
      <c r="BJ280" s="17" t="s">
        <v>88</v>
      </c>
      <c r="BK280" s="215">
        <f>ROUND(I280*H280,2)</f>
        <v>0</v>
      </c>
      <c r="BL280" s="17" t="s">
        <v>143</v>
      </c>
      <c r="BM280" s="214" t="s">
        <v>315</v>
      </c>
    </row>
    <row r="281" spans="1:65" s="12" customFormat="1" ht="22.9" customHeight="1">
      <c r="B281" s="187"/>
      <c r="C281" s="188"/>
      <c r="D281" s="189" t="s">
        <v>79</v>
      </c>
      <c r="E281" s="201" t="s">
        <v>316</v>
      </c>
      <c r="F281" s="201" t="s">
        <v>317</v>
      </c>
      <c r="G281" s="188"/>
      <c r="H281" s="188"/>
      <c r="I281" s="191"/>
      <c r="J281" s="202">
        <f>BK281</f>
        <v>0</v>
      </c>
      <c r="K281" s="188"/>
      <c r="L281" s="193"/>
      <c r="M281" s="194"/>
      <c r="N281" s="195"/>
      <c r="O281" s="195"/>
      <c r="P281" s="196">
        <f>SUM(P282:P300)</f>
        <v>0</v>
      </c>
      <c r="Q281" s="195"/>
      <c r="R281" s="196">
        <f>SUM(R282:R300)</f>
        <v>0</v>
      </c>
      <c r="S281" s="195"/>
      <c r="T281" s="197">
        <f>SUM(T282:T300)</f>
        <v>0</v>
      </c>
      <c r="AR281" s="198" t="s">
        <v>88</v>
      </c>
      <c r="AT281" s="199" t="s">
        <v>79</v>
      </c>
      <c r="AU281" s="199" t="s">
        <v>88</v>
      </c>
      <c r="AY281" s="198" t="s">
        <v>134</v>
      </c>
      <c r="BK281" s="200">
        <f>SUM(BK282:BK300)</f>
        <v>0</v>
      </c>
    </row>
    <row r="282" spans="1:65" s="2" customFormat="1" ht="33" customHeight="1">
      <c r="A282" s="34"/>
      <c r="B282" s="35"/>
      <c r="C282" s="203" t="s">
        <v>318</v>
      </c>
      <c r="D282" s="203" t="s">
        <v>138</v>
      </c>
      <c r="E282" s="204" t="s">
        <v>319</v>
      </c>
      <c r="F282" s="205" t="s">
        <v>320</v>
      </c>
      <c r="G282" s="206" t="s">
        <v>169</v>
      </c>
      <c r="H282" s="207">
        <v>0.9</v>
      </c>
      <c r="I282" s="208"/>
      <c r="J282" s="209">
        <f>ROUND(I282*H282,2)</f>
        <v>0</v>
      </c>
      <c r="K282" s="205" t="s">
        <v>1</v>
      </c>
      <c r="L282" s="39"/>
      <c r="M282" s="210" t="s">
        <v>1</v>
      </c>
      <c r="N282" s="211" t="s">
        <v>45</v>
      </c>
      <c r="O282" s="71"/>
      <c r="P282" s="212">
        <f>O282*H282</f>
        <v>0</v>
      </c>
      <c r="Q282" s="212">
        <v>0</v>
      </c>
      <c r="R282" s="212">
        <f>Q282*H282</f>
        <v>0</v>
      </c>
      <c r="S282" s="212">
        <v>0</v>
      </c>
      <c r="T282" s="213">
        <f>S282*H282</f>
        <v>0</v>
      </c>
      <c r="U282" s="34"/>
      <c r="V282" s="34"/>
      <c r="W282" s="34"/>
      <c r="X282" s="34"/>
      <c r="Y282" s="34"/>
      <c r="Z282" s="34"/>
      <c r="AA282" s="34"/>
      <c r="AB282" s="34"/>
      <c r="AC282" s="34"/>
      <c r="AD282" s="34"/>
      <c r="AE282" s="34"/>
      <c r="AR282" s="214" t="s">
        <v>143</v>
      </c>
      <c r="AT282" s="214" t="s">
        <v>138</v>
      </c>
      <c r="AU282" s="214" t="s">
        <v>90</v>
      </c>
      <c r="AY282" s="17" t="s">
        <v>134</v>
      </c>
      <c r="BE282" s="215">
        <f>IF(N282="základní",J282,0)</f>
        <v>0</v>
      </c>
      <c r="BF282" s="215">
        <f>IF(N282="snížená",J282,0)</f>
        <v>0</v>
      </c>
      <c r="BG282" s="215">
        <f>IF(N282="zákl. přenesená",J282,0)</f>
        <v>0</v>
      </c>
      <c r="BH282" s="215">
        <f>IF(N282="sníž. přenesená",J282,0)</f>
        <v>0</v>
      </c>
      <c r="BI282" s="215">
        <f>IF(N282="nulová",J282,0)</f>
        <v>0</v>
      </c>
      <c r="BJ282" s="17" t="s">
        <v>88</v>
      </c>
      <c r="BK282" s="215">
        <f>ROUND(I282*H282,2)</f>
        <v>0</v>
      </c>
      <c r="BL282" s="17" t="s">
        <v>143</v>
      </c>
      <c r="BM282" s="214" t="s">
        <v>321</v>
      </c>
    </row>
    <row r="283" spans="1:65" s="2" customFormat="1" ht="29.25">
      <c r="A283" s="34"/>
      <c r="B283" s="35"/>
      <c r="C283" s="36"/>
      <c r="D283" s="216" t="s">
        <v>146</v>
      </c>
      <c r="E283" s="36"/>
      <c r="F283" s="217" t="s">
        <v>322</v>
      </c>
      <c r="G283" s="36"/>
      <c r="H283" s="36"/>
      <c r="I283" s="115"/>
      <c r="J283" s="36"/>
      <c r="K283" s="36"/>
      <c r="L283" s="39"/>
      <c r="M283" s="218"/>
      <c r="N283" s="219"/>
      <c r="O283" s="71"/>
      <c r="P283" s="71"/>
      <c r="Q283" s="71"/>
      <c r="R283" s="71"/>
      <c r="S283" s="71"/>
      <c r="T283" s="72"/>
      <c r="U283" s="34"/>
      <c r="V283" s="34"/>
      <c r="W283" s="34"/>
      <c r="X283" s="34"/>
      <c r="Y283" s="34"/>
      <c r="Z283" s="34"/>
      <c r="AA283" s="34"/>
      <c r="AB283" s="34"/>
      <c r="AC283" s="34"/>
      <c r="AD283" s="34"/>
      <c r="AE283" s="34"/>
      <c r="AT283" s="17" t="s">
        <v>146</v>
      </c>
      <c r="AU283" s="17" t="s">
        <v>90</v>
      </c>
    </row>
    <row r="284" spans="1:65" s="2" customFormat="1" ht="33" customHeight="1">
      <c r="A284" s="34"/>
      <c r="B284" s="35"/>
      <c r="C284" s="203" t="s">
        <v>323</v>
      </c>
      <c r="D284" s="203" t="s">
        <v>138</v>
      </c>
      <c r="E284" s="204" t="s">
        <v>324</v>
      </c>
      <c r="F284" s="205" t="s">
        <v>325</v>
      </c>
      <c r="G284" s="206" t="s">
        <v>169</v>
      </c>
      <c r="H284" s="207">
        <v>0.9</v>
      </c>
      <c r="I284" s="208"/>
      <c r="J284" s="209">
        <f>ROUND(I284*H284,2)</f>
        <v>0</v>
      </c>
      <c r="K284" s="205" t="s">
        <v>1</v>
      </c>
      <c r="L284" s="39"/>
      <c r="M284" s="210" t="s">
        <v>1</v>
      </c>
      <c r="N284" s="211" t="s">
        <v>45</v>
      </c>
      <c r="O284" s="71"/>
      <c r="P284" s="212">
        <f>O284*H284</f>
        <v>0</v>
      </c>
      <c r="Q284" s="212">
        <v>0</v>
      </c>
      <c r="R284" s="212">
        <f>Q284*H284</f>
        <v>0</v>
      </c>
      <c r="S284" s="212">
        <v>0</v>
      </c>
      <c r="T284" s="213">
        <f>S284*H284</f>
        <v>0</v>
      </c>
      <c r="U284" s="34"/>
      <c r="V284" s="34"/>
      <c r="W284" s="34"/>
      <c r="X284" s="34"/>
      <c r="Y284" s="34"/>
      <c r="Z284" s="34"/>
      <c r="AA284" s="34"/>
      <c r="AB284" s="34"/>
      <c r="AC284" s="34"/>
      <c r="AD284" s="34"/>
      <c r="AE284" s="34"/>
      <c r="AR284" s="214" t="s">
        <v>143</v>
      </c>
      <c r="AT284" s="214" t="s">
        <v>138</v>
      </c>
      <c r="AU284" s="214" t="s">
        <v>90</v>
      </c>
      <c r="AY284" s="17" t="s">
        <v>134</v>
      </c>
      <c r="BE284" s="215">
        <f>IF(N284="základní",J284,0)</f>
        <v>0</v>
      </c>
      <c r="BF284" s="215">
        <f>IF(N284="snížená",J284,0)</f>
        <v>0</v>
      </c>
      <c r="BG284" s="215">
        <f>IF(N284="zákl. přenesená",J284,0)</f>
        <v>0</v>
      </c>
      <c r="BH284" s="215">
        <f>IF(N284="sníž. přenesená",J284,0)</f>
        <v>0</v>
      </c>
      <c r="BI284" s="215">
        <f>IF(N284="nulová",J284,0)</f>
        <v>0</v>
      </c>
      <c r="BJ284" s="17" t="s">
        <v>88</v>
      </c>
      <c r="BK284" s="215">
        <f>ROUND(I284*H284,2)</f>
        <v>0</v>
      </c>
      <c r="BL284" s="17" t="s">
        <v>143</v>
      </c>
      <c r="BM284" s="214" t="s">
        <v>326</v>
      </c>
    </row>
    <row r="285" spans="1:65" s="2" customFormat="1" ht="29.25">
      <c r="A285" s="34"/>
      <c r="B285" s="35"/>
      <c r="C285" s="36"/>
      <c r="D285" s="216" t="s">
        <v>146</v>
      </c>
      <c r="E285" s="36"/>
      <c r="F285" s="217" t="s">
        <v>322</v>
      </c>
      <c r="G285" s="36"/>
      <c r="H285" s="36"/>
      <c r="I285" s="115"/>
      <c r="J285" s="36"/>
      <c r="K285" s="36"/>
      <c r="L285" s="39"/>
      <c r="M285" s="218"/>
      <c r="N285" s="219"/>
      <c r="O285" s="71"/>
      <c r="P285" s="71"/>
      <c r="Q285" s="71"/>
      <c r="R285" s="71"/>
      <c r="S285" s="71"/>
      <c r="T285" s="72"/>
      <c r="U285" s="34"/>
      <c r="V285" s="34"/>
      <c r="W285" s="34"/>
      <c r="X285" s="34"/>
      <c r="Y285" s="34"/>
      <c r="Z285" s="34"/>
      <c r="AA285" s="34"/>
      <c r="AB285" s="34"/>
      <c r="AC285" s="34"/>
      <c r="AD285" s="34"/>
      <c r="AE285" s="34"/>
      <c r="AT285" s="17" t="s">
        <v>146</v>
      </c>
      <c r="AU285" s="17" t="s">
        <v>90</v>
      </c>
    </row>
    <row r="286" spans="1:65" s="2" customFormat="1" ht="33" customHeight="1">
      <c r="A286" s="34"/>
      <c r="B286" s="35"/>
      <c r="C286" s="203" t="s">
        <v>327</v>
      </c>
      <c r="D286" s="203" t="s">
        <v>138</v>
      </c>
      <c r="E286" s="204" t="s">
        <v>328</v>
      </c>
      <c r="F286" s="205" t="s">
        <v>329</v>
      </c>
      <c r="G286" s="206" t="s">
        <v>169</v>
      </c>
      <c r="H286" s="207">
        <v>3.6</v>
      </c>
      <c r="I286" s="208"/>
      <c r="J286" s="209">
        <f>ROUND(I286*H286,2)</f>
        <v>0</v>
      </c>
      <c r="K286" s="205" t="s">
        <v>1</v>
      </c>
      <c r="L286" s="39"/>
      <c r="M286" s="210" t="s">
        <v>1</v>
      </c>
      <c r="N286" s="211" t="s">
        <v>45</v>
      </c>
      <c r="O286" s="71"/>
      <c r="P286" s="212">
        <f>O286*H286</f>
        <v>0</v>
      </c>
      <c r="Q286" s="212">
        <v>0</v>
      </c>
      <c r="R286" s="212">
        <f>Q286*H286</f>
        <v>0</v>
      </c>
      <c r="S286" s="212">
        <v>0</v>
      </c>
      <c r="T286" s="213">
        <f>S286*H286</f>
        <v>0</v>
      </c>
      <c r="U286" s="34"/>
      <c r="V286" s="34"/>
      <c r="W286" s="34"/>
      <c r="X286" s="34"/>
      <c r="Y286" s="34"/>
      <c r="Z286" s="34"/>
      <c r="AA286" s="34"/>
      <c r="AB286" s="34"/>
      <c r="AC286" s="34"/>
      <c r="AD286" s="34"/>
      <c r="AE286" s="34"/>
      <c r="AR286" s="214" t="s">
        <v>143</v>
      </c>
      <c r="AT286" s="214" t="s">
        <v>138</v>
      </c>
      <c r="AU286" s="214" t="s">
        <v>90</v>
      </c>
      <c r="AY286" s="17" t="s">
        <v>134</v>
      </c>
      <c r="BE286" s="215">
        <f>IF(N286="základní",J286,0)</f>
        <v>0</v>
      </c>
      <c r="BF286" s="215">
        <f>IF(N286="snížená",J286,0)</f>
        <v>0</v>
      </c>
      <c r="BG286" s="215">
        <f>IF(N286="zákl. přenesená",J286,0)</f>
        <v>0</v>
      </c>
      <c r="BH286" s="215">
        <f>IF(N286="sníž. přenesená",J286,0)</f>
        <v>0</v>
      </c>
      <c r="BI286" s="215">
        <f>IF(N286="nulová",J286,0)</f>
        <v>0</v>
      </c>
      <c r="BJ286" s="17" t="s">
        <v>88</v>
      </c>
      <c r="BK286" s="215">
        <f>ROUND(I286*H286,2)</f>
        <v>0</v>
      </c>
      <c r="BL286" s="17" t="s">
        <v>143</v>
      </c>
      <c r="BM286" s="214" t="s">
        <v>330</v>
      </c>
    </row>
    <row r="287" spans="1:65" s="2" customFormat="1" ht="29.25">
      <c r="A287" s="34"/>
      <c r="B287" s="35"/>
      <c r="C287" s="36"/>
      <c r="D287" s="216" t="s">
        <v>146</v>
      </c>
      <c r="E287" s="36"/>
      <c r="F287" s="217" t="s">
        <v>322</v>
      </c>
      <c r="G287" s="36"/>
      <c r="H287" s="36"/>
      <c r="I287" s="115"/>
      <c r="J287" s="36"/>
      <c r="K287" s="36"/>
      <c r="L287" s="39"/>
      <c r="M287" s="218"/>
      <c r="N287" s="219"/>
      <c r="O287" s="71"/>
      <c r="P287" s="71"/>
      <c r="Q287" s="71"/>
      <c r="R287" s="71"/>
      <c r="S287" s="71"/>
      <c r="T287" s="72"/>
      <c r="U287" s="34"/>
      <c r="V287" s="34"/>
      <c r="W287" s="34"/>
      <c r="X287" s="34"/>
      <c r="Y287" s="34"/>
      <c r="Z287" s="34"/>
      <c r="AA287" s="34"/>
      <c r="AB287" s="34"/>
      <c r="AC287" s="34"/>
      <c r="AD287" s="34"/>
      <c r="AE287" s="34"/>
      <c r="AT287" s="17" t="s">
        <v>146</v>
      </c>
      <c r="AU287" s="17" t="s">
        <v>90</v>
      </c>
    </row>
    <row r="288" spans="1:65" s="13" customFormat="1" ht="11.25">
      <c r="B288" s="220"/>
      <c r="C288" s="221"/>
      <c r="D288" s="216" t="s">
        <v>148</v>
      </c>
      <c r="E288" s="222" t="s">
        <v>1</v>
      </c>
      <c r="F288" s="223" t="s">
        <v>331</v>
      </c>
      <c r="G288" s="221"/>
      <c r="H288" s="224">
        <v>3.6</v>
      </c>
      <c r="I288" s="225"/>
      <c r="J288" s="221"/>
      <c r="K288" s="221"/>
      <c r="L288" s="226"/>
      <c r="M288" s="227"/>
      <c r="N288" s="228"/>
      <c r="O288" s="228"/>
      <c r="P288" s="228"/>
      <c r="Q288" s="228"/>
      <c r="R288" s="228"/>
      <c r="S288" s="228"/>
      <c r="T288" s="229"/>
      <c r="AT288" s="230" t="s">
        <v>148</v>
      </c>
      <c r="AU288" s="230" t="s">
        <v>90</v>
      </c>
      <c r="AV288" s="13" t="s">
        <v>90</v>
      </c>
      <c r="AW288" s="13" t="s">
        <v>38</v>
      </c>
      <c r="AX288" s="13" t="s">
        <v>88</v>
      </c>
      <c r="AY288" s="230" t="s">
        <v>134</v>
      </c>
    </row>
    <row r="289" spans="1:65" s="2" customFormat="1" ht="44.25" customHeight="1">
      <c r="A289" s="34"/>
      <c r="B289" s="35"/>
      <c r="C289" s="203" t="s">
        <v>332</v>
      </c>
      <c r="D289" s="203" t="s">
        <v>138</v>
      </c>
      <c r="E289" s="204" t="s">
        <v>333</v>
      </c>
      <c r="F289" s="205" t="s">
        <v>334</v>
      </c>
      <c r="G289" s="206" t="s">
        <v>169</v>
      </c>
      <c r="H289" s="207">
        <v>0.9</v>
      </c>
      <c r="I289" s="208"/>
      <c r="J289" s="209">
        <f>ROUND(I289*H289,2)</f>
        <v>0</v>
      </c>
      <c r="K289" s="205" t="s">
        <v>1</v>
      </c>
      <c r="L289" s="39"/>
      <c r="M289" s="210" t="s">
        <v>1</v>
      </c>
      <c r="N289" s="211" t="s">
        <v>45</v>
      </c>
      <c r="O289" s="71"/>
      <c r="P289" s="212">
        <f>O289*H289</f>
        <v>0</v>
      </c>
      <c r="Q289" s="212">
        <v>0</v>
      </c>
      <c r="R289" s="212">
        <f>Q289*H289</f>
        <v>0</v>
      </c>
      <c r="S289" s="212">
        <v>0</v>
      </c>
      <c r="T289" s="213">
        <f>S289*H289</f>
        <v>0</v>
      </c>
      <c r="U289" s="34"/>
      <c r="V289" s="34"/>
      <c r="W289" s="34"/>
      <c r="X289" s="34"/>
      <c r="Y289" s="34"/>
      <c r="Z289" s="34"/>
      <c r="AA289" s="34"/>
      <c r="AB289" s="34"/>
      <c r="AC289" s="34"/>
      <c r="AD289" s="34"/>
      <c r="AE289" s="34"/>
      <c r="AR289" s="214" t="s">
        <v>143</v>
      </c>
      <c r="AT289" s="214" t="s">
        <v>138</v>
      </c>
      <c r="AU289" s="214" t="s">
        <v>90</v>
      </c>
      <c r="AY289" s="17" t="s">
        <v>134</v>
      </c>
      <c r="BE289" s="215">
        <f>IF(N289="základní",J289,0)</f>
        <v>0</v>
      </c>
      <c r="BF289" s="215">
        <f>IF(N289="snížená",J289,0)</f>
        <v>0</v>
      </c>
      <c r="BG289" s="215">
        <f>IF(N289="zákl. přenesená",J289,0)</f>
        <v>0</v>
      </c>
      <c r="BH289" s="215">
        <f>IF(N289="sníž. přenesená",J289,0)</f>
        <v>0</v>
      </c>
      <c r="BI289" s="215">
        <f>IF(N289="nulová",J289,0)</f>
        <v>0</v>
      </c>
      <c r="BJ289" s="17" t="s">
        <v>88</v>
      </c>
      <c r="BK289" s="215">
        <f>ROUND(I289*H289,2)</f>
        <v>0</v>
      </c>
      <c r="BL289" s="17" t="s">
        <v>143</v>
      </c>
      <c r="BM289" s="214" t="s">
        <v>335</v>
      </c>
    </row>
    <row r="290" spans="1:65" s="2" customFormat="1" ht="39">
      <c r="A290" s="34"/>
      <c r="B290" s="35"/>
      <c r="C290" s="36"/>
      <c r="D290" s="216" t="s">
        <v>146</v>
      </c>
      <c r="E290" s="36"/>
      <c r="F290" s="217" t="s">
        <v>182</v>
      </c>
      <c r="G290" s="36"/>
      <c r="H290" s="36"/>
      <c r="I290" s="115"/>
      <c r="J290" s="36"/>
      <c r="K290" s="36"/>
      <c r="L290" s="39"/>
      <c r="M290" s="218"/>
      <c r="N290" s="219"/>
      <c r="O290" s="71"/>
      <c r="P290" s="71"/>
      <c r="Q290" s="71"/>
      <c r="R290" s="71"/>
      <c r="S290" s="71"/>
      <c r="T290" s="72"/>
      <c r="U290" s="34"/>
      <c r="V290" s="34"/>
      <c r="W290" s="34"/>
      <c r="X290" s="34"/>
      <c r="Y290" s="34"/>
      <c r="Z290" s="34"/>
      <c r="AA290" s="34"/>
      <c r="AB290" s="34"/>
      <c r="AC290" s="34"/>
      <c r="AD290" s="34"/>
      <c r="AE290" s="34"/>
      <c r="AT290" s="17" t="s">
        <v>146</v>
      </c>
      <c r="AU290" s="17" t="s">
        <v>90</v>
      </c>
    </row>
    <row r="291" spans="1:65" s="13" customFormat="1" ht="11.25">
      <c r="B291" s="220"/>
      <c r="C291" s="221"/>
      <c r="D291" s="216" t="s">
        <v>148</v>
      </c>
      <c r="E291" s="222" t="s">
        <v>1</v>
      </c>
      <c r="F291" s="223" t="s">
        <v>336</v>
      </c>
      <c r="G291" s="221"/>
      <c r="H291" s="224">
        <v>0.9</v>
      </c>
      <c r="I291" s="225"/>
      <c r="J291" s="221"/>
      <c r="K291" s="221"/>
      <c r="L291" s="226"/>
      <c r="M291" s="227"/>
      <c r="N291" s="228"/>
      <c r="O291" s="228"/>
      <c r="P291" s="228"/>
      <c r="Q291" s="228"/>
      <c r="R291" s="228"/>
      <c r="S291" s="228"/>
      <c r="T291" s="229"/>
      <c r="AT291" s="230" t="s">
        <v>148</v>
      </c>
      <c r="AU291" s="230" t="s">
        <v>90</v>
      </c>
      <c r="AV291" s="13" t="s">
        <v>90</v>
      </c>
      <c r="AW291" s="13" t="s">
        <v>38</v>
      </c>
      <c r="AX291" s="13" t="s">
        <v>88</v>
      </c>
      <c r="AY291" s="230" t="s">
        <v>134</v>
      </c>
    </row>
    <row r="292" spans="1:65" s="2" customFormat="1" ht="33" customHeight="1">
      <c r="A292" s="34"/>
      <c r="B292" s="35"/>
      <c r="C292" s="203" t="s">
        <v>337</v>
      </c>
      <c r="D292" s="203" t="s">
        <v>138</v>
      </c>
      <c r="E292" s="204" t="s">
        <v>338</v>
      </c>
      <c r="F292" s="205" t="s">
        <v>339</v>
      </c>
      <c r="G292" s="206" t="s">
        <v>169</v>
      </c>
      <c r="H292" s="207">
        <v>0.9</v>
      </c>
      <c r="I292" s="208"/>
      <c r="J292" s="209">
        <f>ROUND(I292*H292,2)</f>
        <v>0</v>
      </c>
      <c r="K292" s="205" t="s">
        <v>142</v>
      </c>
      <c r="L292" s="39"/>
      <c r="M292" s="210" t="s">
        <v>1</v>
      </c>
      <c r="N292" s="211" t="s">
        <v>45</v>
      </c>
      <c r="O292" s="71"/>
      <c r="P292" s="212">
        <f>O292*H292</f>
        <v>0</v>
      </c>
      <c r="Q292" s="212">
        <v>0</v>
      </c>
      <c r="R292" s="212">
        <f>Q292*H292</f>
        <v>0</v>
      </c>
      <c r="S292" s="212">
        <v>0</v>
      </c>
      <c r="T292" s="213">
        <f>S292*H292</f>
        <v>0</v>
      </c>
      <c r="U292" s="34"/>
      <c r="V292" s="34"/>
      <c r="W292" s="34"/>
      <c r="X292" s="34"/>
      <c r="Y292" s="34"/>
      <c r="Z292" s="34"/>
      <c r="AA292" s="34"/>
      <c r="AB292" s="34"/>
      <c r="AC292" s="34"/>
      <c r="AD292" s="34"/>
      <c r="AE292" s="34"/>
      <c r="AR292" s="214" t="s">
        <v>143</v>
      </c>
      <c r="AT292" s="214" t="s">
        <v>138</v>
      </c>
      <c r="AU292" s="214" t="s">
        <v>90</v>
      </c>
      <c r="AY292" s="17" t="s">
        <v>134</v>
      </c>
      <c r="BE292" s="215">
        <f>IF(N292="základní",J292,0)</f>
        <v>0</v>
      </c>
      <c r="BF292" s="215">
        <f>IF(N292="snížená",J292,0)</f>
        <v>0</v>
      </c>
      <c r="BG292" s="215">
        <f>IF(N292="zákl. přenesená",J292,0)</f>
        <v>0</v>
      </c>
      <c r="BH292" s="215">
        <f>IF(N292="sníž. přenesená",J292,0)</f>
        <v>0</v>
      </c>
      <c r="BI292" s="215">
        <f>IF(N292="nulová",J292,0)</f>
        <v>0</v>
      </c>
      <c r="BJ292" s="17" t="s">
        <v>88</v>
      </c>
      <c r="BK292" s="215">
        <f>ROUND(I292*H292,2)</f>
        <v>0</v>
      </c>
      <c r="BL292" s="17" t="s">
        <v>143</v>
      </c>
      <c r="BM292" s="214" t="s">
        <v>340</v>
      </c>
    </row>
    <row r="293" spans="1:65" s="2" customFormat="1" ht="29.25">
      <c r="A293" s="34"/>
      <c r="B293" s="35"/>
      <c r="C293" s="36"/>
      <c r="D293" s="216" t="s">
        <v>146</v>
      </c>
      <c r="E293" s="36"/>
      <c r="F293" s="217" t="s">
        <v>322</v>
      </c>
      <c r="G293" s="36"/>
      <c r="H293" s="36"/>
      <c r="I293" s="115"/>
      <c r="J293" s="36"/>
      <c r="K293" s="36"/>
      <c r="L293" s="39"/>
      <c r="M293" s="218"/>
      <c r="N293" s="219"/>
      <c r="O293" s="71"/>
      <c r="P293" s="71"/>
      <c r="Q293" s="71"/>
      <c r="R293" s="71"/>
      <c r="S293" s="71"/>
      <c r="T293" s="72"/>
      <c r="U293" s="34"/>
      <c r="V293" s="34"/>
      <c r="W293" s="34"/>
      <c r="X293" s="34"/>
      <c r="Y293" s="34"/>
      <c r="Z293" s="34"/>
      <c r="AA293" s="34"/>
      <c r="AB293" s="34"/>
      <c r="AC293" s="34"/>
      <c r="AD293" s="34"/>
      <c r="AE293" s="34"/>
      <c r="AT293" s="17" t="s">
        <v>146</v>
      </c>
      <c r="AU293" s="17" t="s">
        <v>90</v>
      </c>
    </row>
    <row r="294" spans="1:65" s="13" customFormat="1" ht="11.25">
      <c r="B294" s="220"/>
      <c r="C294" s="221"/>
      <c r="D294" s="216" t="s">
        <v>148</v>
      </c>
      <c r="E294" s="222" t="s">
        <v>1</v>
      </c>
      <c r="F294" s="223" t="s">
        <v>336</v>
      </c>
      <c r="G294" s="221"/>
      <c r="H294" s="224">
        <v>0.9</v>
      </c>
      <c r="I294" s="225"/>
      <c r="J294" s="221"/>
      <c r="K294" s="221"/>
      <c r="L294" s="226"/>
      <c r="M294" s="227"/>
      <c r="N294" s="228"/>
      <c r="O294" s="228"/>
      <c r="P294" s="228"/>
      <c r="Q294" s="228"/>
      <c r="R294" s="228"/>
      <c r="S294" s="228"/>
      <c r="T294" s="229"/>
      <c r="AT294" s="230" t="s">
        <v>148</v>
      </c>
      <c r="AU294" s="230" t="s">
        <v>90</v>
      </c>
      <c r="AV294" s="13" t="s">
        <v>90</v>
      </c>
      <c r="AW294" s="13" t="s">
        <v>38</v>
      </c>
      <c r="AX294" s="13" t="s">
        <v>88</v>
      </c>
      <c r="AY294" s="230" t="s">
        <v>134</v>
      </c>
    </row>
    <row r="295" spans="1:65" s="2" customFormat="1" ht="21.75" customHeight="1">
      <c r="A295" s="34"/>
      <c r="B295" s="35"/>
      <c r="C295" s="203" t="s">
        <v>341</v>
      </c>
      <c r="D295" s="203" t="s">
        <v>138</v>
      </c>
      <c r="E295" s="204" t="s">
        <v>342</v>
      </c>
      <c r="F295" s="205" t="s">
        <v>343</v>
      </c>
      <c r="G295" s="206" t="s">
        <v>169</v>
      </c>
      <c r="H295" s="207">
        <v>0.9</v>
      </c>
      <c r="I295" s="208"/>
      <c r="J295" s="209">
        <f>ROUND(I295*H295,2)</f>
        <v>0</v>
      </c>
      <c r="K295" s="205" t="s">
        <v>142</v>
      </c>
      <c r="L295" s="39"/>
      <c r="M295" s="210" t="s">
        <v>1</v>
      </c>
      <c r="N295" s="211" t="s">
        <v>45</v>
      </c>
      <c r="O295" s="71"/>
      <c r="P295" s="212">
        <f>O295*H295</f>
        <v>0</v>
      </c>
      <c r="Q295" s="212">
        <v>0</v>
      </c>
      <c r="R295" s="212">
        <f>Q295*H295</f>
        <v>0</v>
      </c>
      <c r="S295" s="212">
        <v>0</v>
      </c>
      <c r="T295" s="213">
        <f>S295*H295</f>
        <v>0</v>
      </c>
      <c r="U295" s="34"/>
      <c r="V295" s="34"/>
      <c r="W295" s="34"/>
      <c r="X295" s="34"/>
      <c r="Y295" s="34"/>
      <c r="Z295" s="34"/>
      <c r="AA295" s="34"/>
      <c r="AB295" s="34"/>
      <c r="AC295" s="34"/>
      <c r="AD295" s="34"/>
      <c r="AE295" s="34"/>
      <c r="AR295" s="214" t="s">
        <v>143</v>
      </c>
      <c r="AT295" s="214" t="s">
        <v>138</v>
      </c>
      <c r="AU295" s="214" t="s">
        <v>90</v>
      </c>
      <c r="AY295" s="17" t="s">
        <v>134</v>
      </c>
      <c r="BE295" s="215">
        <f>IF(N295="základní",J295,0)</f>
        <v>0</v>
      </c>
      <c r="BF295" s="215">
        <f>IF(N295="snížená",J295,0)</f>
        <v>0</v>
      </c>
      <c r="BG295" s="215">
        <f>IF(N295="zákl. přenesená",J295,0)</f>
        <v>0</v>
      </c>
      <c r="BH295" s="215">
        <f>IF(N295="sníž. přenesená",J295,0)</f>
        <v>0</v>
      </c>
      <c r="BI295" s="215">
        <f>IF(N295="nulová",J295,0)</f>
        <v>0</v>
      </c>
      <c r="BJ295" s="17" t="s">
        <v>88</v>
      </c>
      <c r="BK295" s="215">
        <f>ROUND(I295*H295,2)</f>
        <v>0</v>
      </c>
      <c r="BL295" s="17" t="s">
        <v>143</v>
      </c>
      <c r="BM295" s="214" t="s">
        <v>344</v>
      </c>
    </row>
    <row r="296" spans="1:65" s="2" customFormat="1" ht="29.25">
      <c r="A296" s="34"/>
      <c r="B296" s="35"/>
      <c r="C296" s="36"/>
      <c r="D296" s="216" t="s">
        <v>146</v>
      </c>
      <c r="E296" s="36"/>
      <c r="F296" s="217" t="s">
        <v>322</v>
      </c>
      <c r="G296" s="36"/>
      <c r="H296" s="36"/>
      <c r="I296" s="115"/>
      <c r="J296" s="36"/>
      <c r="K296" s="36"/>
      <c r="L296" s="39"/>
      <c r="M296" s="218"/>
      <c r="N296" s="219"/>
      <c r="O296" s="71"/>
      <c r="P296" s="71"/>
      <c r="Q296" s="71"/>
      <c r="R296" s="71"/>
      <c r="S296" s="71"/>
      <c r="T296" s="72"/>
      <c r="U296" s="34"/>
      <c r="V296" s="34"/>
      <c r="W296" s="34"/>
      <c r="X296" s="34"/>
      <c r="Y296" s="34"/>
      <c r="Z296" s="34"/>
      <c r="AA296" s="34"/>
      <c r="AB296" s="34"/>
      <c r="AC296" s="34"/>
      <c r="AD296" s="34"/>
      <c r="AE296" s="34"/>
      <c r="AT296" s="17" t="s">
        <v>146</v>
      </c>
      <c r="AU296" s="17" t="s">
        <v>90</v>
      </c>
    </row>
    <row r="297" spans="1:65" s="13" customFormat="1" ht="11.25">
      <c r="B297" s="220"/>
      <c r="C297" s="221"/>
      <c r="D297" s="216" t="s">
        <v>148</v>
      </c>
      <c r="E297" s="222" t="s">
        <v>1</v>
      </c>
      <c r="F297" s="223" t="s">
        <v>336</v>
      </c>
      <c r="G297" s="221"/>
      <c r="H297" s="224">
        <v>0.9</v>
      </c>
      <c r="I297" s="225"/>
      <c r="J297" s="221"/>
      <c r="K297" s="221"/>
      <c r="L297" s="226"/>
      <c r="M297" s="227"/>
      <c r="N297" s="228"/>
      <c r="O297" s="228"/>
      <c r="P297" s="228"/>
      <c r="Q297" s="228"/>
      <c r="R297" s="228"/>
      <c r="S297" s="228"/>
      <c r="T297" s="229"/>
      <c r="AT297" s="230" t="s">
        <v>148</v>
      </c>
      <c r="AU297" s="230" t="s">
        <v>90</v>
      </c>
      <c r="AV297" s="13" t="s">
        <v>90</v>
      </c>
      <c r="AW297" s="13" t="s">
        <v>38</v>
      </c>
      <c r="AX297" s="13" t="s">
        <v>88</v>
      </c>
      <c r="AY297" s="230" t="s">
        <v>134</v>
      </c>
    </row>
    <row r="298" spans="1:65" s="2" customFormat="1" ht="33" customHeight="1">
      <c r="A298" s="34"/>
      <c r="B298" s="35"/>
      <c r="C298" s="203" t="s">
        <v>345</v>
      </c>
      <c r="D298" s="203" t="s">
        <v>138</v>
      </c>
      <c r="E298" s="204" t="s">
        <v>346</v>
      </c>
      <c r="F298" s="205" t="s">
        <v>347</v>
      </c>
      <c r="G298" s="206" t="s">
        <v>169</v>
      </c>
      <c r="H298" s="207">
        <v>0.9</v>
      </c>
      <c r="I298" s="208"/>
      <c r="J298" s="209">
        <f>ROUND(I298*H298,2)</f>
        <v>0</v>
      </c>
      <c r="K298" s="205" t="s">
        <v>142</v>
      </c>
      <c r="L298" s="39"/>
      <c r="M298" s="210" t="s">
        <v>1</v>
      </c>
      <c r="N298" s="211" t="s">
        <v>45</v>
      </c>
      <c r="O298" s="71"/>
      <c r="P298" s="212">
        <f>O298*H298</f>
        <v>0</v>
      </c>
      <c r="Q298" s="212">
        <v>0</v>
      </c>
      <c r="R298" s="212">
        <f>Q298*H298</f>
        <v>0</v>
      </c>
      <c r="S298" s="212">
        <v>0</v>
      </c>
      <c r="T298" s="213">
        <f>S298*H298</f>
        <v>0</v>
      </c>
      <c r="U298" s="34"/>
      <c r="V298" s="34"/>
      <c r="W298" s="34"/>
      <c r="X298" s="34"/>
      <c r="Y298" s="34"/>
      <c r="Z298" s="34"/>
      <c r="AA298" s="34"/>
      <c r="AB298" s="34"/>
      <c r="AC298" s="34"/>
      <c r="AD298" s="34"/>
      <c r="AE298" s="34"/>
      <c r="AR298" s="214" t="s">
        <v>143</v>
      </c>
      <c r="AT298" s="214" t="s">
        <v>138</v>
      </c>
      <c r="AU298" s="214" t="s">
        <v>90</v>
      </c>
      <c r="AY298" s="17" t="s">
        <v>134</v>
      </c>
      <c r="BE298" s="215">
        <f>IF(N298="základní",J298,0)</f>
        <v>0</v>
      </c>
      <c r="BF298" s="215">
        <f>IF(N298="snížená",J298,0)</f>
        <v>0</v>
      </c>
      <c r="BG298" s="215">
        <f>IF(N298="zákl. přenesená",J298,0)</f>
        <v>0</v>
      </c>
      <c r="BH298" s="215">
        <f>IF(N298="sníž. přenesená",J298,0)</f>
        <v>0</v>
      </c>
      <c r="BI298" s="215">
        <f>IF(N298="nulová",J298,0)</f>
        <v>0</v>
      </c>
      <c r="BJ298" s="17" t="s">
        <v>88</v>
      </c>
      <c r="BK298" s="215">
        <f>ROUND(I298*H298,2)</f>
        <v>0</v>
      </c>
      <c r="BL298" s="17" t="s">
        <v>143</v>
      </c>
      <c r="BM298" s="214" t="s">
        <v>348</v>
      </c>
    </row>
    <row r="299" spans="1:65" s="2" customFormat="1" ht="29.25">
      <c r="A299" s="34"/>
      <c r="B299" s="35"/>
      <c r="C299" s="36"/>
      <c r="D299" s="216" t="s">
        <v>146</v>
      </c>
      <c r="E299" s="36"/>
      <c r="F299" s="217" t="s">
        <v>322</v>
      </c>
      <c r="G299" s="36"/>
      <c r="H299" s="36"/>
      <c r="I299" s="115"/>
      <c r="J299" s="36"/>
      <c r="K299" s="36"/>
      <c r="L299" s="39"/>
      <c r="M299" s="218"/>
      <c r="N299" s="219"/>
      <c r="O299" s="71"/>
      <c r="P299" s="71"/>
      <c r="Q299" s="71"/>
      <c r="R299" s="71"/>
      <c r="S299" s="71"/>
      <c r="T299" s="72"/>
      <c r="U299" s="34"/>
      <c r="V299" s="34"/>
      <c r="W299" s="34"/>
      <c r="X299" s="34"/>
      <c r="Y299" s="34"/>
      <c r="Z299" s="34"/>
      <c r="AA299" s="34"/>
      <c r="AB299" s="34"/>
      <c r="AC299" s="34"/>
      <c r="AD299" s="34"/>
      <c r="AE299" s="34"/>
      <c r="AT299" s="17" t="s">
        <v>146</v>
      </c>
      <c r="AU299" s="17" t="s">
        <v>90</v>
      </c>
    </row>
    <row r="300" spans="1:65" s="13" customFormat="1" ht="11.25">
      <c r="B300" s="220"/>
      <c r="C300" s="221"/>
      <c r="D300" s="216" t="s">
        <v>148</v>
      </c>
      <c r="E300" s="222" t="s">
        <v>1</v>
      </c>
      <c r="F300" s="223" t="s">
        <v>336</v>
      </c>
      <c r="G300" s="221"/>
      <c r="H300" s="224">
        <v>0.9</v>
      </c>
      <c r="I300" s="225"/>
      <c r="J300" s="221"/>
      <c r="K300" s="221"/>
      <c r="L300" s="226"/>
      <c r="M300" s="241"/>
      <c r="N300" s="242"/>
      <c r="O300" s="242"/>
      <c r="P300" s="242"/>
      <c r="Q300" s="242"/>
      <c r="R300" s="242"/>
      <c r="S300" s="242"/>
      <c r="T300" s="243"/>
      <c r="AT300" s="230" t="s">
        <v>148</v>
      </c>
      <c r="AU300" s="230" t="s">
        <v>90</v>
      </c>
      <c r="AV300" s="13" t="s">
        <v>90</v>
      </c>
      <c r="AW300" s="13" t="s">
        <v>38</v>
      </c>
      <c r="AX300" s="13" t="s">
        <v>88</v>
      </c>
      <c r="AY300" s="230" t="s">
        <v>134</v>
      </c>
    </row>
    <row r="301" spans="1:65" s="2" customFormat="1" ht="6.95" customHeight="1">
      <c r="A301" s="34"/>
      <c r="B301" s="54"/>
      <c r="C301" s="55"/>
      <c r="D301" s="55"/>
      <c r="E301" s="55"/>
      <c r="F301" s="55"/>
      <c r="G301" s="55"/>
      <c r="H301" s="55"/>
      <c r="I301" s="152"/>
      <c r="J301" s="55"/>
      <c r="K301" s="55"/>
      <c r="L301" s="39"/>
      <c r="M301" s="34"/>
      <c r="O301" s="34"/>
      <c r="P301" s="34"/>
      <c r="Q301" s="34"/>
      <c r="R301" s="34"/>
      <c r="S301" s="34"/>
      <c r="T301" s="34"/>
      <c r="U301" s="34"/>
      <c r="V301" s="34"/>
      <c r="W301" s="34"/>
      <c r="X301" s="34"/>
      <c r="Y301" s="34"/>
      <c r="Z301" s="34"/>
      <c r="AA301" s="34"/>
      <c r="AB301" s="34"/>
      <c r="AC301" s="34"/>
      <c r="AD301" s="34"/>
      <c r="AE301" s="34"/>
    </row>
  </sheetData>
  <sheetProtection algorithmName="SHA-512" hashValue="bS1DHNgJ6mMmc26DiBEQuHnd6tdWF8uom5S5ObWqXX+RweFhLFVHcONPvLf7fooMNKy96HBKVTTZVyTp/FkCEQ==" saltValue="R3F9c6oF8dh9Z16NKtgGh1frYbGffJ3taOPA8g37kIvpT7IhMr35kqjD2tCjI+I57tIEhoEv+Ji30NbTRXaaWQ==" spinCount="100000" sheet="1" objects="1" scenarios="1" formatColumns="0" formatRows="0" autoFilter="0"/>
  <autoFilter ref="C129:K300"/>
  <mergeCells count="9">
    <mergeCell ref="E87:H87"/>
    <mergeCell ref="E120:H120"/>
    <mergeCell ref="E122:H122"/>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100" orientation="portrait"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40"/>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8"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8"/>
      <c r="L2" s="311"/>
      <c r="M2" s="311"/>
      <c r="N2" s="311"/>
      <c r="O2" s="311"/>
      <c r="P2" s="311"/>
      <c r="Q2" s="311"/>
      <c r="R2" s="311"/>
      <c r="S2" s="311"/>
      <c r="T2" s="311"/>
      <c r="U2" s="311"/>
      <c r="V2" s="311"/>
      <c r="AT2" s="17" t="s">
        <v>93</v>
      </c>
    </row>
    <row r="3" spans="1:46" s="1" customFormat="1" ht="6.95" customHeight="1">
      <c r="B3" s="109"/>
      <c r="C3" s="110"/>
      <c r="D3" s="110"/>
      <c r="E3" s="110"/>
      <c r="F3" s="110"/>
      <c r="G3" s="110"/>
      <c r="H3" s="110"/>
      <c r="I3" s="111"/>
      <c r="J3" s="110"/>
      <c r="K3" s="110"/>
      <c r="L3" s="20"/>
      <c r="AT3" s="17" t="s">
        <v>90</v>
      </c>
    </row>
    <row r="4" spans="1:46" s="1" customFormat="1" ht="24.95" customHeight="1">
      <c r="B4" s="20"/>
      <c r="D4" s="112" t="s">
        <v>103</v>
      </c>
      <c r="I4" s="108"/>
      <c r="L4" s="20"/>
      <c r="M4" s="113" t="s">
        <v>10</v>
      </c>
      <c r="AT4" s="17" t="s">
        <v>4</v>
      </c>
    </row>
    <row r="5" spans="1:46" s="1" customFormat="1" ht="6.95" customHeight="1">
      <c r="B5" s="20"/>
      <c r="I5" s="108"/>
      <c r="L5" s="20"/>
    </row>
    <row r="6" spans="1:46" s="1" customFormat="1" ht="12" customHeight="1">
      <c r="B6" s="20"/>
      <c r="D6" s="114" t="s">
        <v>16</v>
      </c>
      <c r="I6" s="108"/>
      <c r="L6" s="20"/>
    </row>
    <row r="7" spans="1:46" s="1" customFormat="1" ht="16.5" customHeight="1">
      <c r="B7" s="20"/>
      <c r="E7" s="312" t="str">
        <f>'Rekapitulace stavby'!K6</f>
        <v>Prosecká, Praha 8 (úsek U Pekařky - Na Rozhraní), číslo akce 999049</v>
      </c>
      <c r="F7" s="313"/>
      <c r="G7" s="313"/>
      <c r="H7" s="313"/>
      <c r="I7" s="108"/>
      <c r="L7" s="20"/>
    </row>
    <row r="8" spans="1:46" s="2" customFormat="1" ht="12" customHeight="1">
      <c r="A8" s="34"/>
      <c r="B8" s="39"/>
      <c r="C8" s="34"/>
      <c r="D8" s="114" t="s">
        <v>104</v>
      </c>
      <c r="E8" s="34"/>
      <c r="F8" s="34"/>
      <c r="G8" s="34"/>
      <c r="H8" s="34"/>
      <c r="I8" s="115"/>
      <c r="J8" s="34"/>
      <c r="K8" s="34"/>
      <c r="L8" s="51"/>
      <c r="S8" s="34"/>
      <c r="T8" s="34"/>
      <c r="U8" s="34"/>
      <c r="V8" s="34"/>
      <c r="W8" s="34"/>
      <c r="X8" s="34"/>
      <c r="Y8" s="34"/>
      <c r="Z8" s="34"/>
      <c r="AA8" s="34"/>
      <c r="AB8" s="34"/>
      <c r="AC8" s="34"/>
      <c r="AD8" s="34"/>
      <c r="AE8" s="34"/>
    </row>
    <row r="9" spans="1:46" s="2" customFormat="1" ht="16.5" customHeight="1">
      <c r="A9" s="34"/>
      <c r="B9" s="39"/>
      <c r="C9" s="34"/>
      <c r="D9" s="34"/>
      <c r="E9" s="314" t="s">
        <v>349</v>
      </c>
      <c r="F9" s="315"/>
      <c r="G9" s="315"/>
      <c r="H9" s="315"/>
      <c r="I9" s="115"/>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4" t="s">
        <v>21</v>
      </c>
      <c r="E12" s="34"/>
      <c r="F12" s="116" t="s">
        <v>22</v>
      </c>
      <c r="G12" s="34"/>
      <c r="H12" s="34"/>
      <c r="I12" s="117" t="s">
        <v>23</v>
      </c>
      <c r="J12" s="118" t="str">
        <f>'Rekapitulace stavby'!AN8</f>
        <v>13. 2. 2020</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4" t="s">
        <v>25</v>
      </c>
      <c r="E14" s="34"/>
      <c r="F14" s="34"/>
      <c r="G14" s="34"/>
      <c r="H14" s="34"/>
      <c r="I14" s="117" t="s">
        <v>26</v>
      </c>
      <c r="J14" s="116" t="s">
        <v>27</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6" t="s">
        <v>28</v>
      </c>
      <c r="F15" s="34"/>
      <c r="G15" s="34"/>
      <c r="H15" s="34"/>
      <c r="I15" s="117" t="s">
        <v>29</v>
      </c>
      <c r="J15" s="116" t="s">
        <v>30</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31</v>
      </c>
      <c r="E17" s="34"/>
      <c r="F17" s="34"/>
      <c r="G17" s="34"/>
      <c r="H17" s="34"/>
      <c r="I17" s="117" t="s">
        <v>26</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6" t="str">
        <f>'Rekapitulace stavby'!E14</f>
        <v>Vyplň údaj</v>
      </c>
      <c r="F18" s="317"/>
      <c r="G18" s="317"/>
      <c r="H18" s="317"/>
      <c r="I18" s="117" t="s">
        <v>29</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33</v>
      </c>
      <c r="E20" s="34"/>
      <c r="F20" s="34"/>
      <c r="G20" s="34"/>
      <c r="H20" s="34"/>
      <c r="I20" s="117" t="s">
        <v>26</v>
      </c>
      <c r="J20" s="116" t="s">
        <v>34</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35</v>
      </c>
      <c r="F21" s="34"/>
      <c r="G21" s="34"/>
      <c r="H21" s="34"/>
      <c r="I21" s="117" t="s">
        <v>29</v>
      </c>
      <c r="J21" s="116" t="s">
        <v>36</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37</v>
      </c>
      <c r="E23" s="34"/>
      <c r="F23" s="34"/>
      <c r="G23" s="34"/>
      <c r="H23" s="34"/>
      <c r="I23" s="117" t="s">
        <v>26</v>
      </c>
      <c r="J23" s="116" t="s">
        <v>34</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
        <v>35</v>
      </c>
      <c r="F24" s="34"/>
      <c r="G24" s="34"/>
      <c r="H24" s="34"/>
      <c r="I24" s="117" t="s">
        <v>29</v>
      </c>
      <c r="J24" s="116" t="s">
        <v>36</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39</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40</v>
      </c>
      <c r="E30" s="34"/>
      <c r="F30" s="34"/>
      <c r="G30" s="34"/>
      <c r="H30" s="34"/>
      <c r="I30" s="115"/>
      <c r="J30" s="126">
        <f>ROUND(J130,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42</v>
      </c>
      <c r="G32" s="34"/>
      <c r="H32" s="34"/>
      <c r="I32" s="128" t="s">
        <v>41</v>
      </c>
      <c r="J32" s="127" t="s">
        <v>43</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44</v>
      </c>
      <c r="E33" s="114" t="s">
        <v>45</v>
      </c>
      <c r="F33" s="130">
        <f>ROUND((SUM(BE130:BE739)),  2)</f>
        <v>0</v>
      </c>
      <c r="G33" s="34"/>
      <c r="H33" s="34"/>
      <c r="I33" s="131">
        <v>0.21</v>
      </c>
      <c r="J33" s="130">
        <f>ROUND(((SUM(BE130:BE739))*I33),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46</v>
      </c>
      <c r="F34" s="130">
        <f>ROUND((SUM(BF130:BF739)),  2)</f>
        <v>0</v>
      </c>
      <c r="G34" s="34"/>
      <c r="H34" s="34"/>
      <c r="I34" s="131">
        <v>0.15</v>
      </c>
      <c r="J34" s="130">
        <f>ROUND(((SUM(BF130:BF739))*I34),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4" t="s">
        <v>47</v>
      </c>
      <c r="F35" s="130">
        <f>ROUND((SUM(BG130:BG739)),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4" t="s">
        <v>48</v>
      </c>
      <c r="F36" s="130">
        <f>ROUND((SUM(BH130:BH739)),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4" t="s">
        <v>49</v>
      </c>
      <c r="F37" s="130">
        <f>ROUND((SUM(BI130:BI739)),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50</v>
      </c>
      <c r="E39" s="134"/>
      <c r="F39" s="134"/>
      <c r="G39" s="135" t="s">
        <v>51</v>
      </c>
      <c r="H39" s="136" t="s">
        <v>52</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1:31" s="1" customFormat="1" ht="14.45" customHeight="1">
      <c r="B41" s="20"/>
      <c r="I41" s="108"/>
      <c r="L41" s="20"/>
    </row>
    <row r="42" spans="1:31" s="1" customFormat="1" ht="14.45" customHeight="1">
      <c r="B42" s="20"/>
      <c r="I42" s="108"/>
      <c r="L42" s="20"/>
    </row>
    <row r="43" spans="1:31" s="1" customFormat="1" ht="14.45" customHeight="1">
      <c r="B43" s="20"/>
      <c r="I43" s="108"/>
      <c r="L43" s="20"/>
    </row>
    <row r="44" spans="1:31" s="1" customFormat="1" ht="14.45" customHeight="1">
      <c r="B44" s="20"/>
      <c r="I44" s="108"/>
      <c r="L44" s="20"/>
    </row>
    <row r="45" spans="1:31" s="1" customFormat="1" ht="14.45" customHeight="1">
      <c r="B45" s="20"/>
      <c r="I45" s="108"/>
      <c r="L45" s="20"/>
    </row>
    <row r="46" spans="1:31" s="1" customFormat="1" ht="14.45" customHeight="1">
      <c r="B46" s="20"/>
      <c r="I46" s="108"/>
      <c r="L46" s="20"/>
    </row>
    <row r="47" spans="1:31" s="1" customFormat="1" ht="14.45" customHeight="1">
      <c r="B47" s="20"/>
      <c r="I47" s="108"/>
      <c r="L47" s="20"/>
    </row>
    <row r="48" spans="1:31" s="1" customFormat="1" ht="14.45" customHeight="1">
      <c r="B48" s="20"/>
      <c r="I48" s="108"/>
      <c r="L48" s="20"/>
    </row>
    <row r="49" spans="1:31" s="1" customFormat="1" ht="14.45" customHeight="1">
      <c r="B49" s="20"/>
      <c r="I49" s="108"/>
      <c r="L49" s="20"/>
    </row>
    <row r="50" spans="1:31" s="2" customFormat="1" ht="14.45" customHeight="1">
      <c r="B50" s="51"/>
      <c r="D50" s="140" t="s">
        <v>53</v>
      </c>
      <c r="E50" s="141"/>
      <c r="F50" s="141"/>
      <c r="G50" s="140" t="s">
        <v>54</v>
      </c>
      <c r="H50" s="141"/>
      <c r="I50" s="142"/>
      <c r="J50" s="141"/>
      <c r="K50" s="141"/>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3" t="s">
        <v>55</v>
      </c>
      <c r="E61" s="144"/>
      <c r="F61" s="145" t="s">
        <v>56</v>
      </c>
      <c r="G61" s="143" t="s">
        <v>55</v>
      </c>
      <c r="H61" s="144"/>
      <c r="I61" s="146"/>
      <c r="J61" s="147" t="s">
        <v>56</v>
      </c>
      <c r="K61" s="144"/>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40" t="s">
        <v>57</v>
      </c>
      <c r="E65" s="148"/>
      <c r="F65" s="148"/>
      <c r="G65" s="140" t="s">
        <v>58</v>
      </c>
      <c r="H65" s="148"/>
      <c r="I65" s="149"/>
      <c r="J65" s="148"/>
      <c r="K65" s="14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3" t="s">
        <v>55</v>
      </c>
      <c r="E76" s="144"/>
      <c r="F76" s="145" t="s">
        <v>56</v>
      </c>
      <c r="G76" s="143" t="s">
        <v>55</v>
      </c>
      <c r="H76" s="144"/>
      <c r="I76" s="146"/>
      <c r="J76" s="147" t="s">
        <v>56</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47"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47" s="2" customFormat="1" ht="24.95" customHeight="1">
      <c r="A82" s="34"/>
      <c r="B82" s="35"/>
      <c r="C82" s="23" t="s">
        <v>106</v>
      </c>
      <c r="D82" s="36"/>
      <c r="E82" s="36"/>
      <c r="F82" s="36"/>
      <c r="G82" s="36"/>
      <c r="H82" s="36"/>
      <c r="I82" s="115"/>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19" t="str">
        <f>E7</f>
        <v>Prosecká, Praha 8 (úsek U Pekařky - Na Rozhraní), číslo akce 999049</v>
      </c>
      <c r="F85" s="320"/>
      <c r="G85" s="320"/>
      <c r="H85" s="320"/>
      <c r="I85" s="115"/>
      <c r="J85" s="36"/>
      <c r="K85" s="36"/>
      <c r="L85" s="51"/>
      <c r="S85" s="34"/>
      <c r="T85" s="34"/>
      <c r="U85" s="34"/>
      <c r="V85" s="34"/>
      <c r="W85" s="34"/>
      <c r="X85" s="34"/>
      <c r="Y85" s="34"/>
      <c r="Z85" s="34"/>
      <c r="AA85" s="34"/>
      <c r="AB85" s="34"/>
      <c r="AC85" s="34"/>
      <c r="AD85" s="34"/>
      <c r="AE85" s="34"/>
    </row>
    <row r="86" spans="1:47" s="2" customFormat="1" ht="12" customHeight="1">
      <c r="A86" s="34"/>
      <c r="B86" s="35"/>
      <c r="C86" s="29" t="s">
        <v>104</v>
      </c>
      <c r="D86" s="36"/>
      <c r="E86" s="36"/>
      <c r="F86" s="36"/>
      <c r="G86" s="36"/>
      <c r="H86" s="36"/>
      <c r="I86" s="115"/>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71" t="str">
        <f>E9</f>
        <v>102 - Komunikace</v>
      </c>
      <c r="F87" s="321"/>
      <c r="G87" s="321"/>
      <c r="H87" s="321"/>
      <c r="I87" s="115"/>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47" s="2" customFormat="1" ht="12" customHeight="1">
      <c r="A89" s="34"/>
      <c r="B89" s="35"/>
      <c r="C89" s="29" t="s">
        <v>21</v>
      </c>
      <c r="D89" s="36"/>
      <c r="E89" s="36"/>
      <c r="F89" s="27" t="str">
        <f>F12</f>
        <v>Praha 8</v>
      </c>
      <c r="G89" s="36"/>
      <c r="H89" s="36"/>
      <c r="I89" s="117" t="s">
        <v>23</v>
      </c>
      <c r="J89" s="66" t="str">
        <f>IF(J12="","",J12)</f>
        <v>13. 2. 2020</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47" s="2" customFormat="1" ht="15.2" customHeight="1">
      <c r="A91" s="34"/>
      <c r="B91" s="35"/>
      <c r="C91" s="29" t="s">
        <v>25</v>
      </c>
      <c r="D91" s="36"/>
      <c r="E91" s="36"/>
      <c r="F91" s="27" t="str">
        <f>E15</f>
        <v>Technická správa komunikací hl. m. Prahy, a.s.</v>
      </c>
      <c r="G91" s="36"/>
      <c r="H91" s="36"/>
      <c r="I91" s="117" t="s">
        <v>33</v>
      </c>
      <c r="J91" s="32" t="str">
        <f>E21</f>
        <v>Sinpps s.r.o</v>
      </c>
      <c r="K91" s="36"/>
      <c r="L91" s="51"/>
      <c r="S91" s="34"/>
      <c r="T91" s="34"/>
      <c r="U91" s="34"/>
      <c r="V91" s="34"/>
      <c r="W91" s="34"/>
      <c r="X91" s="34"/>
      <c r="Y91" s="34"/>
      <c r="Z91" s="34"/>
      <c r="AA91" s="34"/>
      <c r="AB91" s="34"/>
      <c r="AC91" s="34"/>
      <c r="AD91" s="34"/>
      <c r="AE91" s="34"/>
    </row>
    <row r="92" spans="1:47" s="2" customFormat="1" ht="15.2" customHeight="1">
      <c r="A92" s="34"/>
      <c r="B92" s="35"/>
      <c r="C92" s="29" t="s">
        <v>31</v>
      </c>
      <c r="D92" s="36"/>
      <c r="E92" s="36"/>
      <c r="F92" s="27" t="str">
        <f>IF(E18="","",E18)</f>
        <v>Vyplň údaj</v>
      </c>
      <c r="G92" s="36"/>
      <c r="H92" s="36"/>
      <c r="I92" s="117" t="s">
        <v>37</v>
      </c>
      <c r="J92" s="32" t="str">
        <f>E24</f>
        <v>Sinpps s.r.o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47" s="2" customFormat="1" ht="29.25" customHeight="1">
      <c r="A94" s="34"/>
      <c r="B94" s="35"/>
      <c r="C94" s="156" t="s">
        <v>107</v>
      </c>
      <c r="D94" s="157"/>
      <c r="E94" s="157"/>
      <c r="F94" s="157"/>
      <c r="G94" s="157"/>
      <c r="H94" s="157"/>
      <c r="I94" s="158"/>
      <c r="J94" s="159" t="s">
        <v>108</v>
      </c>
      <c r="K94" s="157"/>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109</v>
      </c>
      <c r="D96" s="36"/>
      <c r="E96" s="36"/>
      <c r="F96" s="36"/>
      <c r="G96" s="36"/>
      <c r="H96" s="36"/>
      <c r="I96" s="115"/>
      <c r="J96" s="84">
        <f>J130</f>
        <v>0</v>
      </c>
      <c r="K96" s="36"/>
      <c r="L96" s="51"/>
      <c r="S96" s="34"/>
      <c r="T96" s="34"/>
      <c r="U96" s="34"/>
      <c r="V96" s="34"/>
      <c r="W96" s="34"/>
      <c r="X96" s="34"/>
      <c r="Y96" s="34"/>
      <c r="Z96" s="34"/>
      <c r="AA96" s="34"/>
      <c r="AB96" s="34"/>
      <c r="AC96" s="34"/>
      <c r="AD96" s="34"/>
      <c r="AE96" s="34"/>
      <c r="AU96" s="17" t="s">
        <v>110</v>
      </c>
    </row>
    <row r="97" spans="1:31" s="9" customFormat="1" ht="24.95" customHeight="1">
      <c r="B97" s="161"/>
      <c r="C97" s="162"/>
      <c r="D97" s="163" t="s">
        <v>350</v>
      </c>
      <c r="E97" s="164"/>
      <c r="F97" s="164"/>
      <c r="G97" s="164"/>
      <c r="H97" s="164"/>
      <c r="I97" s="165"/>
      <c r="J97" s="166">
        <f>J131</f>
        <v>0</v>
      </c>
      <c r="K97" s="162"/>
      <c r="L97" s="167"/>
    </row>
    <row r="98" spans="1:31" s="10" customFormat="1" ht="19.899999999999999" customHeight="1">
      <c r="B98" s="168"/>
      <c r="C98" s="169"/>
      <c r="D98" s="170" t="s">
        <v>351</v>
      </c>
      <c r="E98" s="171"/>
      <c r="F98" s="171"/>
      <c r="G98" s="171"/>
      <c r="H98" s="171"/>
      <c r="I98" s="172"/>
      <c r="J98" s="173">
        <f>J132</f>
        <v>0</v>
      </c>
      <c r="K98" s="169"/>
      <c r="L98" s="174"/>
    </row>
    <row r="99" spans="1:31" s="10" customFormat="1" ht="19.899999999999999" customHeight="1">
      <c r="B99" s="168"/>
      <c r="C99" s="169"/>
      <c r="D99" s="170" t="s">
        <v>352</v>
      </c>
      <c r="E99" s="171"/>
      <c r="F99" s="171"/>
      <c r="G99" s="171"/>
      <c r="H99" s="171"/>
      <c r="I99" s="172"/>
      <c r="J99" s="173">
        <f>J283</f>
        <v>0</v>
      </c>
      <c r="K99" s="169"/>
      <c r="L99" s="174"/>
    </row>
    <row r="100" spans="1:31" s="10" customFormat="1" ht="19.899999999999999" customHeight="1">
      <c r="B100" s="168"/>
      <c r="C100" s="169"/>
      <c r="D100" s="170" t="s">
        <v>353</v>
      </c>
      <c r="E100" s="171"/>
      <c r="F100" s="171"/>
      <c r="G100" s="171"/>
      <c r="H100" s="171"/>
      <c r="I100" s="172"/>
      <c r="J100" s="173">
        <f>J317</f>
        <v>0</v>
      </c>
      <c r="K100" s="169"/>
      <c r="L100" s="174"/>
    </row>
    <row r="101" spans="1:31" s="10" customFormat="1" ht="19.899999999999999" customHeight="1">
      <c r="B101" s="168"/>
      <c r="C101" s="169"/>
      <c r="D101" s="170" t="s">
        <v>354</v>
      </c>
      <c r="E101" s="171"/>
      <c r="F101" s="171"/>
      <c r="G101" s="171"/>
      <c r="H101" s="171"/>
      <c r="I101" s="172"/>
      <c r="J101" s="173">
        <f>J321</f>
        <v>0</v>
      </c>
      <c r="K101" s="169"/>
      <c r="L101" s="174"/>
    </row>
    <row r="102" spans="1:31" s="10" customFormat="1" ht="19.899999999999999" customHeight="1">
      <c r="B102" s="168"/>
      <c r="C102" s="169"/>
      <c r="D102" s="170" t="s">
        <v>355</v>
      </c>
      <c r="E102" s="171"/>
      <c r="F102" s="171"/>
      <c r="G102" s="171"/>
      <c r="H102" s="171"/>
      <c r="I102" s="172"/>
      <c r="J102" s="173">
        <f>J356</f>
        <v>0</v>
      </c>
      <c r="K102" s="169"/>
      <c r="L102" s="174"/>
    </row>
    <row r="103" spans="1:31" s="10" customFormat="1" ht="19.899999999999999" customHeight="1">
      <c r="B103" s="168"/>
      <c r="C103" s="169"/>
      <c r="D103" s="170" t="s">
        <v>356</v>
      </c>
      <c r="E103" s="171"/>
      <c r="F103" s="171"/>
      <c r="G103" s="171"/>
      <c r="H103" s="171"/>
      <c r="I103" s="172"/>
      <c r="J103" s="173">
        <f>J428</f>
        <v>0</v>
      </c>
      <c r="K103" s="169"/>
      <c r="L103" s="174"/>
    </row>
    <row r="104" spans="1:31" s="10" customFormat="1" ht="19.899999999999999" customHeight="1">
      <c r="B104" s="168"/>
      <c r="C104" s="169"/>
      <c r="D104" s="170" t="s">
        <v>357</v>
      </c>
      <c r="E104" s="171"/>
      <c r="F104" s="171"/>
      <c r="G104" s="171"/>
      <c r="H104" s="171"/>
      <c r="I104" s="172"/>
      <c r="J104" s="173">
        <f>J499</f>
        <v>0</v>
      </c>
      <c r="K104" s="169"/>
      <c r="L104" s="174"/>
    </row>
    <row r="105" spans="1:31" s="10" customFormat="1" ht="19.899999999999999" customHeight="1">
      <c r="B105" s="168"/>
      <c r="C105" s="169"/>
      <c r="D105" s="170" t="s">
        <v>358</v>
      </c>
      <c r="E105" s="171"/>
      <c r="F105" s="171"/>
      <c r="G105" s="171"/>
      <c r="H105" s="171"/>
      <c r="I105" s="172"/>
      <c r="J105" s="173">
        <f>J578</f>
        <v>0</v>
      </c>
      <c r="K105" s="169"/>
      <c r="L105" s="174"/>
    </row>
    <row r="106" spans="1:31" s="10" customFormat="1" ht="19.899999999999999" customHeight="1">
      <c r="B106" s="168"/>
      <c r="C106" s="169"/>
      <c r="D106" s="170" t="s">
        <v>118</v>
      </c>
      <c r="E106" s="171"/>
      <c r="F106" s="171"/>
      <c r="G106" s="171"/>
      <c r="H106" s="171"/>
      <c r="I106" s="172"/>
      <c r="J106" s="173">
        <f>J647</f>
        <v>0</v>
      </c>
      <c r="K106" s="169"/>
      <c r="L106" s="174"/>
    </row>
    <row r="107" spans="1:31" s="10" customFormat="1" ht="19.899999999999999" customHeight="1">
      <c r="B107" s="168"/>
      <c r="C107" s="169"/>
      <c r="D107" s="170" t="s">
        <v>359</v>
      </c>
      <c r="E107" s="171"/>
      <c r="F107" s="171"/>
      <c r="G107" s="171"/>
      <c r="H107" s="171"/>
      <c r="I107" s="172"/>
      <c r="J107" s="173">
        <f>J669</f>
        <v>0</v>
      </c>
      <c r="K107" s="169"/>
      <c r="L107" s="174"/>
    </row>
    <row r="108" spans="1:31" s="9" customFormat="1" ht="24.95" customHeight="1">
      <c r="B108" s="161"/>
      <c r="C108" s="162"/>
      <c r="D108" s="163" t="s">
        <v>360</v>
      </c>
      <c r="E108" s="164"/>
      <c r="F108" s="164"/>
      <c r="G108" s="164"/>
      <c r="H108" s="164"/>
      <c r="I108" s="165"/>
      <c r="J108" s="166">
        <f>J715</f>
        <v>0</v>
      </c>
      <c r="K108" s="162"/>
      <c r="L108" s="167"/>
    </row>
    <row r="109" spans="1:31" s="10" customFormat="1" ht="19.899999999999999" customHeight="1">
      <c r="B109" s="168"/>
      <c r="C109" s="169"/>
      <c r="D109" s="170" t="s">
        <v>361</v>
      </c>
      <c r="E109" s="171"/>
      <c r="F109" s="171"/>
      <c r="G109" s="171"/>
      <c r="H109" s="171"/>
      <c r="I109" s="172"/>
      <c r="J109" s="173">
        <f>J716</f>
        <v>0</v>
      </c>
      <c r="K109" s="169"/>
      <c r="L109" s="174"/>
    </row>
    <row r="110" spans="1:31" s="9" customFormat="1" ht="24.95" customHeight="1">
      <c r="B110" s="161"/>
      <c r="C110" s="162"/>
      <c r="D110" s="163" t="s">
        <v>362</v>
      </c>
      <c r="E110" s="164"/>
      <c r="F110" s="164"/>
      <c r="G110" s="164"/>
      <c r="H110" s="164"/>
      <c r="I110" s="165"/>
      <c r="J110" s="166">
        <f>J735</f>
        <v>0</v>
      </c>
      <c r="K110" s="162"/>
      <c r="L110" s="167"/>
    </row>
    <row r="111" spans="1:31" s="2" customFormat="1" ht="21.75" customHeight="1">
      <c r="A111" s="34"/>
      <c r="B111" s="35"/>
      <c r="C111" s="36"/>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6.95" customHeight="1">
      <c r="A112" s="34"/>
      <c r="B112" s="54"/>
      <c r="C112" s="55"/>
      <c r="D112" s="55"/>
      <c r="E112" s="55"/>
      <c r="F112" s="55"/>
      <c r="G112" s="55"/>
      <c r="H112" s="55"/>
      <c r="I112" s="152"/>
      <c r="J112" s="55"/>
      <c r="K112" s="55"/>
      <c r="L112" s="51"/>
      <c r="S112" s="34"/>
      <c r="T112" s="34"/>
      <c r="U112" s="34"/>
      <c r="V112" s="34"/>
      <c r="W112" s="34"/>
      <c r="X112" s="34"/>
      <c r="Y112" s="34"/>
      <c r="Z112" s="34"/>
      <c r="AA112" s="34"/>
      <c r="AB112" s="34"/>
      <c r="AC112" s="34"/>
      <c r="AD112" s="34"/>
      <c r="AE112" s="34"/>
    </row>
    <row r="116" spans="1:31" s="2" customFormat="1" ht="6.95" customHeight="1">
      <c r="A116" s="34"/>
      <c r="B116" s="56"/>
      <c r="C116" s="57"/>
      <c r="D116" s="57"/>
      <c r="E116" s="57"/>
      <c r="F116" s="57"/>
      <c r="G116" s="57"/>
      <c r="H116" s="57"/>
      <c r="I116" s="155"/>
      <c r="J116" s="57"/>
      <c r="K116" s="57"/>
      <c r="L116" s="51"/>
      <c r="S116" s="34"/>
      <c r="T116" s="34"/>
      <c r="U116" s="34"/>
      <c r="V116" s="34"/>
      <c r="W116" s="34"/>
      <c r="X116" s="34"/>
      <c r="Y116" s="34"/>
      <c r="Z116" s="34"/>
      <c r="AA116" s="34"/>
      <c r="AB116" s="34"/>
      <c r="AC116" s="34"/>
      <c r="AD116" s="34"/>
      <c r="AE116" s="34"/>
    </row>
    <row r="117" spans="1:31" s="2" customFormat="1" ht="24.95" customHeight="1">
      <c r="A117" s="34"/>
      <c r="B117" s="35"/>
      <c r="C117" s="23" t="s">
        <v>119</v>
      </c>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16</v>
      </c>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2" customFormat="1" ht="16.5" customHeight="1">
      <c r="A120" s="34"/>
      <c r="B120" s="35"/>
      <c r="C120" s="36"/>
      <c r="D120" s="36"/>
      <c r="E120" s="319" t="str">
        <f>E7</f>
        <v>Prosecká, Praha 8 (úsek U Pekařky - Na Rozhraní), číslo akce 999049</v>
      </c>
      <c r="F120" s="320"/>
      <c r="G120" s="320"/>
      <c r="H120" s="320"/>
      <c r="I120" s="115"/>
      <c r="J120" s="36"/>
      <c r="K120" s="36"/>
      <c r="L120" s="51"/>
      <c r="S120" s="34"/>
      <c r="T120" s="34"/>
      <c r="U120" s="34"/>
      <c r="V120" s="34"/>
      <c r="W120" s="34"/>
      <c r="X120" s="34"/>
      <c r="Y120" s="34"/>
      <c r="Z120" s="34"/>
      <c r="AA120" s="34"/>
      <c r="AB120" s="34"/>
      <c r="AC120" s="34"/>
      <c r="AD120" s="34"/>
      <c r="AE120" s="34"/>
    </row>
    <row r="121" spans="1:31" s="2" customFormat="1" ht="12" customHeight="1">
      <c r="A121" s="34"/>
      <c r="B121" s="35"/>
      <c r="C121" s="29" t="s">
        <v>104</v>
      </c>
      <c r="D121" s="36"/>
      <c r="E121" s="36"/>
      <c r="F121" s="36"/>
      <c r="G121" s="36"/>
      <c r="H121" s="36"/>
      <c r="I121" s="115"/>
      <c r="J121" s="36"/>
      <c r="K121" s="36"/>
      <c r="L121" s="51"/>
      <c r="S121" s="34"/>
      <c r="T121" s="34"/>
      <c r="U121" s="34"/>
      <c r="V121" s="34"/>
      <c r="W121" s="34"/>
      <c r="X121" s="34"/>
      <c r="Y121" s="34"/>
      <c r="Z121" s="34"/>
      <c r="AA121" s="34"/>
      <c r="AB121" s="34"/>
      <c r="AC121" s="34"/>
      <c r="AD121" s="34"/>
      <c r="AE121" s="34"/>
    </row>
    <row r="122" spans="1:31" s="2" customFormat="1" ht="16.5" customHeight="1">
      <c r="A122" s="34"/>
      <c r="B122" s="35"/>
      <c r="C122" s="36"/>
      <c r="D122" s="36"/>
      <c r="E122" s="271" t="str">
        <f>E9</f>
        <v>102 - Komunikace</v>
      </c>
      <c r="F122" s="321"/>
      <c r="G122" s="321"/>
      <c r="H122" s="321"/>
      <c r="I122" s="115"/>
      <c r="J122" s="36"/>
      <c r="K122" s="36"/>
      <c r="L122" s="51"/>
      <c r="S122" s="34"/>
      <c r="T122" s="34"/>
      <c r="U122" s="34"/>
      <c r="V122" s="34"/>
      <c r="W122" s="34"/>
      <c r="X122" s="34"/>
      <c r="Y122" s="34"/>
      <c r="Z122" s="34"/>
      <c r="AA122" s="34"/>
      <c r="AB122" s="34"/>
      <c r="AC122" s="34"/>
      <c r="AD122" s="34"/>
      <c r="AE122" s="34"/>
    </row>
    <row r="123" spans="1:31" s="2" customFormat="1" ht="6.95" customHeight="1">
      <c r="A123" s="34"/>
      <c r="B123" s="35"/>
      <c r="C123" s="36"/>
      <c r="D123" s="36"/>
      <c r="E123" s="36"/>
      <c r="F123" s="36"/>
      <c r="G123" s="36"/>
      <c r="H123" s="36"/>
      <c r="I123" s="115"/>
      <c r="J123" s="36"/>
      <c r="K123" s="36"/>
      <c r="L123" s="51"/>
      <c r="S123" s="34"/>
      <c r="T123" s="34"/>
      <c r="U123" s="34"/>
      <c r="V123" s="34"/>
      <c r="W123" s="34"/>
      <c r="X123" s="34"/>
      <c r="Y123" s="34"/>
      <c r="Z123" s="34"/>
      <c r="AA123" s="34"/>
      <c r="AB123" s="34"/>
      <c r="AC123" s="34"/>
      <c r="AD123" s="34"/>
      <c r="AE123" s="34"/>
    </row>
    <row r="124" spans="1:31" s="2" customFormat="1" ht="12" customHeight="1">
      <c r="A124" s="34"/>
      <c r="B124" s="35"/>
      <c r="C124" s="29" t="s">
        <v>21</v>
      </c>
      <c r="D124" s="36"/>
      <c r="E124" s="36"/>
      <c r="F124" s="27" t="str">
        <f>F12</f>
        <v>Praha 8</v>
      </c>
      <c r="G124" s="36"/>
      <c r="H124" s="36"/>
      <c r="I124" s="117" t="s">
        <v>23</v>
      </c>
      <c r="J124" s="66" t="str">
        <f>IF(J12="","",J12)</f>
        <v>13. 2. 2020</v>
      </c>
      <c r="K124" s="36"/>
      <c r="L124" s="51"/>
      <c r="S124" s="34"/>
      <c r="T124" s="34"/>
      <c r="U124" s="34"/>
      <c r="V124" s="34"/>
      <c r="W124" s="34"/>
      <c r="X124" s="34"/>
      <c r="Y124" s="34"/>
      <c r="Z124" s="34"/>
      <c r="AA124" s="34"/>
      <c r="AB124" s="34"/>
      <c r="AC124" s="34"/>
      <c r="AD124" s="34"/>
      <c r="AE124" s="34"/>
    </row>
    <row r="125" spans="1:31" s="2" customFormat="1" ht="6.95" customHeight="1">
      <c r="A125" s="34"/>
      <c r="B125" s="35"/>
      <c r="C125" s="36"/>
      <c r="D125" s="36"/>
      <c r="E125" s="36"/>
      <c r="F125" s="36"/>
      <c r="G125" s="36"/>
      <c r="H125" s="36"/>
      <c r="I125" s="115"/>
      <c r="J125" s="36"/>
      <c r="K125" s="36"/>
      <c r="L125" s="51"/>
      <c r="S125" s="34"/>
      <c r="T125" s="34"/>
      <c r="U125" s="34"/>
      <c r="V125" s="34"/>
      <c r="W125" s="34"/>
      <c r="X125" s="34"/>
      <c r="Y125" s="34"/>
      <c r="Z125" s="34"/>
      <c r="AA125" s="34"/>
      <c r="AB125" s="34"/>
      <c r="AC125" s="34"/>
      <c r="AD125" s="34"/>
      <c r="AE125" s="34"/>
    </row>
    <row r="126" spans="1:31" s="2" customFormat="1" ht="15.2" customHeight="1">
      <c r="A126" s="34"/>
      <c r="B126" s="35"/>
      <c r="C126" s="29" t="s">
        <v>25</v>
      </c>
      <c r="D126" s="36"/>
      <c r="E126" s="36"/>
      <c r="F126" s="27" t="str">
        <f>E15</f>
        <v>Technická správa komunikací hl. m. Prahy, a.s.</v>
      </c>
      <c r="G126" s="36"/>
      <c r="H126" s="36"/>
      <c r="I126" s="117" t="s">
        <v>33</v>
      </c>
      <c r="J126" s="32" t="str">
        <f>E21</f>
        <v>Sinpps s.r.o</v>
      </c>
      <c r="K126" s="36"/>
      <c r="L126" s="51"/>
      <c r="S126" s="34"/>
      <c r="T126" s="34"/>
      <c r="U126" s="34"/>
      <c r="V126" s="34"/>
      <c r="W126" s="34"/>
      <c r="X126" s="34"/>
      <c r="Y126" s="34"/>
      <c r="Z126" s="34"/>
      <c r="AA126" s="34"/>
      <c r="AB126" s="34"/>
      <c r="AC126" s="34"/>
      <c r="AD126" s="34"/>
      <c r="AE126" s="34"/>
    </row>
    <row r="127" spans="1:31" s="2" customFormat="1" ht="15.2" customHeight="1">
      <c r="A127" s="34"/>
      <c r="B127" s="35"/>
      <c r="C127" s="29" t="s">
        <v>31</v>
      </c>
      <c r="D127" s="36"/>
      <c r="E127" s="36"/>
      <c r="F127" s="27" t="str">
        <f>IF(E18="","",E18)</f>
        <v>Vyplň údaj</v>
      </c>
      <c r="G127" s="36"/>
      <c r="H127" s="36"/>
      <c r="I127" s="117" t="s">
        <v>37</v>
      </c>
      <c r="J127" s="32" t="str">
        <f>E24</f>
        <v>Sinpps s.r.o</v>
      </c>
      <c r="K127" s="36"/>
      <c r="L127" s="51"/>
      <c r="S127" s="34"/>
      <c r="T127" s="34"/>
      <c r="U127" s="34"/>
      <c r="V127" s="34"/>
      <c r="W127" s="34"/>
      <c r="X127" s="34"/>
      <c r="Y127" s="34"/>
      <c r="Z127" s="34"/>
      <c r="AA127" s="34"/>
      <c r="AB127" s="34"/>
      <c r="AC127" s="34"/>
      <c r="AD127" s="34"/>
      <c r="AE127" s="34"/>
    </row>
    <row r="128" spans="1:31" s="2" customFormat="1" ht="10.35" customHeight="1">
      <c r="A128" s="34"/>
      <c r="B128" s="35"/>
      <c r="C128" s="36"/>
      <c r="D128" s="36"/>
      <c r="E128" s="36"/>
      <c r="F128" s="36"/>
      <c r="G128" s="36"/>
      <c r="H128" s="36"/>
      <c r="I128" s="115"/>
      <c r="J128" s="36"/>
      <c r="K128" s="36"/>
      <c r="L128" s="51"/>
      <c r="S128" s="34"/>
      <c r="T128" s="34"/>
      <c r="U128" s="34"/>
      <c r="V128" s="34"/>
      <c r="W128" s="34"/>
      <c r="X128" s="34"/>
      <c r="Y128" s="34"/>
      <c r="Z128" s="34"/>
      <c r="AA128" s="34"/>
      <c r="AB128" s="34"/>
      <c r="AC128" s="34"/>
      <c r="AD128" s="34"/>
      <c r="AE128" s="34"/>
    </row>
    <row r="129" spans="1:65" s="11" customFormat="1" ht="29.25" customHeight="1">
      <c r="A129" s="175"/>
      <c r="B129" s="176"/>
      <c r="C129" s="177" t="s">
        <v>120</v>
      </c>
      <c r="D129" s="178" t="s">
        <v>65</v>
      </c>
      <c r="E129" s="178" t="s">
        <v>61</v>
      </c>
      <c r="F129" s="178" t="s">
        <v>62</v>
      </c>
      <c r="G129" s="178" t="s">
        <v>121</v>
      </c>
      <c r="H129" s="178" t="s">
        <v>122</v>
      </c>
      <c r="I129" s="179" t="s">
        <v>123</v>
      </c>
      <c r="J129" s="178" t="s">
        <v>108</v>
      </c>
      <c r="K129" s="180" t="s">
        <v>124</v>
      </c>
      <c r="L129" s="181"/>
      <c r="M129" s="75" t="s">
        <v>1</v>
      </c>
      <c r="N129" s="76" t="s">
        <v>44</v>
      </c>
      <c r="O129" s="76" t="s">
        <v>125</v>
      </c>
      <c r="P129" s="76" t="s">
        <v>126</v>
      </c>
      <c r="Q129" s="76" t="s">
        <v>127</v>
      </c>
      <c r="R129" s="76" t="s">
        <v>128</v>
      </c>
      <c r="S129" s="76" t="s">
        <v>129</v>
      </c>
      <c r="T129" s="77" t="s">
        <v>130</v>
      </c>
      <c r="U129" s="175"/>
      <c r="V129" s="175"/>
      <c r="W129" s="175"/>
      <c r="X129" s="175"/>
      <c r="Y129" s="175"/>
      <c r="Z129" s="175"/>
      <c r="AA129" s="175"/>
      <c r="AB129" s="175"/>
      <c r="AC129" s="175"/>
      <c r="AD129" s="175"/>
      <c r="AE129" s="175"/>
    </row>
    <row r="130" spans="1:65" s="2" customFormat="1" ht="22.9" customHeight="1">
      <c r="A130" s="34"/>
      <c r="B130" s="35"/>
      <c r="C130" s="82" t="s">
        <v>131</v>
      </c>
      <c r="D130" s="36"/>
      <c r="E130" s="36"/>
      <c r="F130" s="36"/>
      <c r="G130" s="36"/>
      <c r="H130" s="36"/>
      <c r="I130" s="115"/>
      <c r="J130" s="182">
        <f>BK130</f>
        <v>0</v>
      </c>
      <c r="K130" s="36"/>
      <c r="L130" s="39"/>
      <c r="M130" s="78"/>
      <c r="N130" s="183"/>
      <c r="O130" s="79"/>
      <c r="P130" s="184">
        <f>P131+P715+P735</f>
        <v>0</v>
      </c>
      <c r="Q130" s="79"/>
      <c r="R130" s="184">
        <f>R131+R715+R735</f>
        <v>2816.5143541400003</v>
      </c>
      <c r="S130" s="79"/>
      <c r="T130" s="185">
        <f>T131+T715+T735</f>
        <v>23590.158600000006</v>
      </c>
      <c r="U130" s="34"/>
      <c r="V130" s="34"/>
      <c r="W130" s="34"/>
      <c r="X130" s="34"/>
      <c r="Y130" s="34"/>
      <c r="Z130" s="34"/>
      <c r="AA130" s="34"/>
      <c r="AB130" s="34"/>
      <c r="AC130" s="34"/>
      <c r="AD130" s="34"/>
      <c r="AE130" s="34"/>
      <c r="AT130" s="17" t="s">
        <v>79</v>
      </c>
      <c r="AU130" s="17" t="s">
        <v>110</v>
      </c>
      <c r="BK130" s="186">
        <f>BK131+BK715+BK735</f>
        <v>0</v>
      </c>
    </row>
    <row r="131" spans="1:65" s="12" customFormat="1" ht="25.9" customHeight="1">
      <c r="B131" s="187"/>
      <c r="C131" s="188"/>
      <c r="D131" s="189" t="s">
        <v>79</v>
      </c>
      <c r="E131" s="190" t="s">
        <v>363</v>
      </c>
      <c r="F131" s="190" t="s">
        <v>364</v>
      </c>
      <c r="G131" s="188"/>
      <c r="H131" s="188"/>
      <c r="I131" s="191"/>
      <c r="J131" s="192">
        <f>BK131</f>
        <v>0</v>
      </c>
      <c r="K131" s="188"/>
      <c r="L131" s="193"/>
      <c r="M131" s="194"/>
      <c r="N131" s="195"/>
      <c r="O131" s="195"/>
      <c r="P131" s="196">
        <f>P132+P283+P317+P321+P356+P428+P499+P578+P647+P669</f>
        <v>0</v>
      </c>
      <c r="Q131" s="195"/>
      <c r="R131" s="196">
        <f>R132+R283+R317+R321+R356+R428+R499+R578+R647+R669</f>
        <v>2816.5143541400003</v>
      </c>
      <c r="S131" s="195"/>
      <c r="T131" s="197">
        <f>T132+T283+T317+T321+T356+T428+T499+T578+T647+T669</f>
        <v>23590.158600000006</v>
      </c>
      <c r="AR131" s="198" t="s">
        <v>88</v>
      </c>
      <c r="AT131" s="199" t="s">
        <v>79</v>
      </c>
      <c r="AU131" s="199" t="s">
        <v>80</v>
      </c>
      <c r="AY131" s="198" t="s">
        <v>134</v>
      </c>
      <c r="BK131" s="200">
        <f>BK132+BK283+BK317+BK321+BK356+BK428+BK499+BK578+BK647+BK669</f>
        <v>0</v>
      </c>
    </row>
    <row r="132" spans="1:65" s="12" customFormat="1" ht="22.9" customHeight="1">
      <c r="B132" s="187"/>
      <c r="C132" s="188"/>
      <c r="D132" s="189" t="s">
        <v>79</v>
      </c>
      <c r="E132" s="201" t="s">
        <v>88</v>
      </c>
      <c r="F132" s="201" t="s">
        <v>137</v>
      </c>
      <c r="G132" s="188"/>
      <c r="H132" s="188"/>
      <c r="I132" s="191"/>
      <c r="J132" s="202">
        <f>BK132</f>
        <v>0</v>
      </c>
      <c r="K132" s="188"/>
      <c r="L132" s="193"/>
      <c r="M132" s="194"/>
      <c r="N132" s="195"/>
      <c r="O132" s="195"/>
      <c r="P132" s="196">
        <f>SUM(P133:P282)</f>
        <v>0</v>
      </c>
      <c r="Q132" s="195"/>
      <c r="R132" s="196">
        <f>SUM(R133:R282)</f>
        <v>4.6178000000000008</v>
      </c>
      <c r="S132" s="195"/>
      <c r="T132" s="197">
        <f>SUM(T133:T282)</f>
        <v>22710.766600000006</v>
      </c>
      <c r="AR132" s="198" t="s">
        <v>88</v>
      </c>
      <c r="AT132" s="199" t="s">
        <v>79</v>
      </c>
      <c r="AU132" s="199" t="s">
        <v>88</v>
      </c>
      <c r="AY132" s="198" t="s">
        <v>134</v>
      </c>
      <c r="BK132" s="200">
        <f>SUM(BK133:BK282)</f>
        <v>0</v>
      </c>
    </row>
    <row r="133" spans="1:65" s="2" customFormat="1" ht="33" customHeight="1">
      <c r="A133" s="34"/>
      <c r="B133" s="35"/>
      <c r="C133" s="203" t="s">
        <v>88</v>
      </c>
      <c r="D133" s="203" t="s">
        <v>138</v>
      </c>
      <c r="E133" s="204" t="s">
        <v>365</v>
      </c>
      <c r="F133" s="205" t="s">
        <v>366</v>
      </c>
      <c r="G133" s="206" t="s">
        <v>157</v>
      </c>
      <c r="H133" s="207">
        <v>4037</v>
      </c>
      <c r="I133" s="208"/>
      <c r="J133" s="209">
        <f>ROUND(I133*H133,2)</f>
        <v>0</v>
      </c>
      <c r="K133" s="205" t="s">
        <v>142</v>
      </c>
      <c r="L133" s="39"/>
      <c r="M133" s="210" t="s">
        <v>1</v>
      </c>
      <c r="N133" s="211" t="s">
        <v>45</v>
      </c>
      <c r="O133" s="71"/>
      <c r="P133" s="212">
        <f>O133*H133</f>
        <v>0</v>
      </c>
      <c r="Q133" s="212">
        <v>0</v>
      </c>
      <c r="R133" s="212">
        <f>Q133*H133</f>
        <v>0</v>
      </c>
      <c r="S133" s="212">
        <v>9.8000000000000004E-2</v>
      </c>
      <c r="T133" s="213">
        <f>S133*H133</f>
        <v>395.62600000000003</v>
      </c>
      <c r="U133" s="34"/>
      <c r="V133" s="34"/>
      <c r="W133" s="34"/>
      <c r="X133" s="34"/>
      <c r="Y133" s="34"/>
      <c r="Z133" s="34"/>
      <c r="AA133" s="34"/>
      <c r="AB133" s="34"/>
      <c r="AC133" s="34"/>
      <c r="AD133" s="34"/>
      <c r="AE133" s="34"/>
      <c r="AR133" s="214" t="s">
        <v>143</v>
      </c>
      <c r="AT133" s="214" t="s">
        <v>138</v>
      </c>
      <c r="AU133" s="214" t="s">
        <v>90</v>
      </c>
      <c r="AY133" s="17" t="s">
        <v>134</v>
      </c>
      <c r="BE133" s="215">
        <f>IF(N133="základní",J133,0)</f>
        <v>0</v>
      </c>
      <c r="BF133" s="215">
        <f>IF(N133="snížená",J133,0)</f>
        <v>0</v>
      </c>
      <c r="BG133" s="215">
        <f>IF(N133="zákl. přenesená",J133,0)</f>
        <v>0</v>
      </c>
      <c r="BH133" s="215">
        <f>IF(N133="sníž. přenesená",J133,0)</f>
        <v>0</v>
      </c>
      <c r="BI133" s="215">
        <f>IF(N133="nulová",J133,0)</f>
        <v>0</v>
      </c>
      <c r="BJ133" s="17" t="s">
        <v>88</v>
      </c>
      <c r="BK133" s="215">
        <f>ROUND(I133*H133,2)</f>
        <v>0</v>
      </c>
      <c r="BL133" s="17" t="s">
        <v>143</v>
      </c>
      <c r="BM133" s="214" t="s">
        <v>367</v>
      </c>
    </row>
    <row r="134" spans="1:65" s="2" customFormat="1" ht="253.5">
      <c r="A134" s="34"/>
      <c r="B134" s="35"/>
      <c r="C134" s="36"/>
      <c r="D134" s="216" t="s">
        <v>146</v>
      </c>
      <c r="E134" s="36"/>
      <c r="F134" s="217" t="s">
        <v>368</v>
      </c>
      <c r="G134" s="36"/>
      <c r="H134" s="36"/>
      <c r="I134" s="115"/>
      <c r="J134" s="36"/>
      <c r="K134" s="36"/>
      <c r="L134" s="39"/>
      <c r="M134" s="218"/>
      <c r="N134" s="219"/>
      <c r="O134" s="71"/>
      <c r="P134" s="71"/>
      <c r="Q134" s="71"/>
      <c r="R134" s="71"/>
      <c r="S134" s="71"/>
      <c r="T134" s="72"/>
      <c r="U134" s="34"/>
      <c r="V134" s="34"/>
      <c r="W134" s="34"/>
      <c r="X134" s="34"/>
      <c r="Y134" s="34"/>
      <c r="Z134" s="34"/>
      <c r="AA134" s="34"/>
      <c r="AB134" s="34"/>
      <c r="AC134" s="34"/>
      <c r="AD134" s="34"/>
      <c r="AE134" s="34"/>
      <c r="AT134" s="17" t="s">
        <v>146</v>
      </c>
      <c r="AU134" s="17" t="s">
        <v>90</v>
      </c>
    </row>
    <row r="135" spans="1:65" s="13" customFormat="1" ht="11.25">
      <c r="B135" s="220"/>
      <c r="C135" s="221"/>
      <c r="D135" s="216" t="s">
        <v>148</v>
      </c>
      <c r="E135" s="222" t="s">
        <v>1</v>
      </c>
      <c r="F135" s="223" t="s">
        <v>369</v>
      </c>
      <c r="G135" s="221"/>
      <c r="H135" s="224">
        <v>4037</v>
      </c>
      <c r="I135" s="225"/>
      <c r="J135" s="221"/>
      <c r="K135" s="221"/>
      <c r="L135" s="226"/>
      <c r="M135" s="227"/>
      <c r="N135" s="228"/>
      <c r="O135" s="228"/>
      <c r="P135" s="228"/>
      <c r="Q135" s="228"/>
      <c r="R135" s="228"/>
      <c r="S135" s="228"/>
      <c r="T135" s="229"/>
      <c r="AT135" s="230" t="s">
        <v>148</v>
      </c>
      <c r="AU135" s="230" t="s">
        <v>90</v>
      </c>
      <c r="AV135" s="13" t="s">
        <v>90</v>
      </c>
      <c r="AW135" s="13" t="s">
        <v>38</v>
      </c>
      <c r="AX135" s="13" t="s">
        <v>88</v>
      </c>
      <c r="AY135" s="230" t="s">
        <v>134</v>
      </c>
    </row>
    <row r="136" spans="1:65" s="14" customFormat="1" ht="11.25">
      <c r="B136" s="231"/>
      <c r="C136" s="232"/>
      <c r="D136" s="216" t="s">
        <v>148</v>
      </c>
      <c r="E136" s="233" t="s">
        <v>1</v>
      </c>
      <c r="F136" s="234" t="s">
        <v>188</v>
      </c>
      <c r="G136" s="232"/>
      <c r="H136" s="233" t="s">
        <v>1</v>
      </c>
      <c r="I136" s="235"/>
      <c r="J136" s="232"/>
      <c r="K136" s="232"/>
      <c r="L136" s="236"/>
      <c r="M136" s="237"/>
      <c r="N136" s="238"/>
      <c r="O136" s="238"/>
      <c r="P136" s="238"/>
      <c r="Q136" s="238"/>
      <c r="R136" s="238"/>
      <c r="S136" s="238"/>
      <c r="T136" s="239"/>
      <c r="AT136" s="240" t="s">
        <v>148</v>
      </c>
      <c r="AU136" s="240" t="s">
        <v>90</v>
      </c>
      <c r="AV136" s="14" t="s">
        <v>88</v>
      </c>
      <c r="AW136" s="14" t="s">
        <v>38</v>
      </c>
      <c r="AX136" s="14" t="s">
        <v>80</v>
      </c>
      <c r="AY136" s="240" t="s">
        <v>134</v>
      </c>
    </row>
    <row r="137" spans="1:65" s="2" customFormat="1" ht="21.75" customHeight="1">
      <c r="A137" s="34"/>
      <c r="B137" s="35"/>
      <c r="C137" s="203" t="s">
        <v>90</v>
      </c>
      <c r="D137" s="203" t="s">
        <v>138</v>
      </c>
      <c r="E137" s="204" t="s">
        <v>370</v>
      </c>
      <c r="F137" s="205" t="s">
        <v>371</v>
      </c>
      <c r="G137" s="206" t="s">
        <v>157</v>
      </c>
      <c r="H137" s="207">
        <v>50</v>
      </c>
      <c r="I137" s="208"/>
      <c r="J137" s="209">
        <f>ROUND(I137*H137,2)</f>
        <v>0</v>
      </c>
      <c r="K137" s="205" t="s">
        <v>142</v>
      </c>
      <c r="L137" s="39"/>
      <c r="M137" s="210" t="s">
        <v>1</v>
      </c>
      <c r="N137" s="211" t="s">
        <v>45</v>
      </c>
      <c r="O137" s="71"/>
      <c r="P137" s="212">
        <f>O137*H137</f>
        <v>0</v>
      </c>
      <c r="Q137" s="212">
        <v>0</v>
      </c>
      <c r="R137" s="212">
        <f>Q137*H137</f>
        <v>0</v>
      </c>
      <c r="S137" s="212">
        <v>0.26</v>
      </c>
      <c r="T137" s="213">
        <f>S137*H137</f>
        <v>13</v>
      </c>
      <c r="U137" s="34"/>
      <c r="V137" s="34"/>
      <c r="W137" s="34"/>
      <c r="X137" s="34"/>
      <c r="Y137" s="34"/>
      <c r="Z137" s="34"/>
      <c r="AA137" s="34"/>
      <c r="AB137" s="34"/>
      <c r="AC137" s="34"/>
      <c r="AD137" s="34"/>
      <c r="AE137" s="34"/>
      <c r="AR137" s="214" t="s">
        <v>143</v>
      </c>
      <c r="AT137" s="214" t="s">
        <v>138</v>
      </c>
      <c r="AU137" s="214" t="s">
        <v>90</v>
      </c>
      <c r="AY137" s="17" t="s">
        <v>134</v>
      </c>
      <c r="BE137" s="215">
        <f>IF(N137="základní",J137,0)</f>
        <v>0</v>
      </c>
      <c r="BF137" s="215">
        <f>IF(N137="snížená",J137,0)</f>
        <v>0</v>
      </c>
      <c r="BG137" s="215">
        <f>IF(N137="zákl. přenesená",J137,0)</f>
        <v>0</v>
      </c>
      <c r="BH137" s="215">
        <f>IF(N137="sníž. přenesená",J137,0)</f>
        <v>0</v>
      </c>
      <c r="BI137" s="215">
        <f>IF(N137="nulová",J137,0)</f>
        <v>0</v>
      </c>
      <c r="BJ137" s="17" t="s">
        <v>88</v>
      </c>
      <c r="BK137" s="215">
        <f>ROUND(I137*H137,2)</f>
        <v>0</v>
      </c>
      <c r="BL137" s="17" t="s">
        <v>143</v>
      </c>
      <c r="BM137" s="214" t="s">
        <v>372</v>
      </c>
    </row>
    <row r="138" spans="1:65" s="2" customFormat="1" ht="175.5">
      <c r="A138" s="34"/>
      <c r="B138" s="35"/>
      <c r="C138" s="36"/>
      <c r="D138" s="216" t="s">
        <v>146</v>
      </c>
      <c r="E138" s="36"/>
      <c r="F138" s="217" t="s">
        <v>373</v>
      </c>
      <c r="G138" s="36"/>
      <c r="H138" s="36"/>
      <c r="I138" s="115"/>
      <c r="J138" s="36"/>
      <c r="K138" s="36"/>
      <c r="L138" s="39"/>
      <c r="M138" s="218"/>
      <c r="N138" s="219"/>
      <c r="O138" s="71"/>
      <c r="P138" s="71"/>
      <c r="Q138" s="71"/>
      <c r="R138" s="71"/>
      <c r="S138" s="71"/>
      <c r="T138" s="72"/>
      <c r="U138" s="34"/>
      <c r="V138" s="34"/>
      <c r="W138" s="34"/>
      <c r="X138" s="34"/>
      <c r="Y138" s="34"/>
      <c r="Z138" s="34"/>
      <c r="AA138" s="34"/>
      <c r="AB138" s="34"/>
      <c r="AC138" s="34"/>
      <c r="AD138" s="34"/>
      <c r="AE138" s="34"/>
      <c r="AT138" s="17" t="s">
        <v>146</v>
      </c>
      <c r="AU138" s="17" t="s">
        <v>90</v>
      </c>
    </row>
    <row r="139" spans="1:65" s="13" customFormat="1" ht="11.25">
      <c r="B139" s="220"/>
      <c r="C139" s="221"/>
      <c r="D139" s="216" t="s">
        <v>148</v>
      </c>
      <c r="E139" s="222" t="s">
        <v>1</v>
      </c>
      <c r="F139" s="223" t="s">
        <v>374</v>
      </c>
      <c r="G139" s="221"/>
      <c r="H139" s="224">
        <v>50</v>
      </c>
      <c r="I139" s="225"/>
      <c r="J139" s="221"/>
      <c r="K139" s="221"/>
      <c r="L139" s="226"/>
      <c r="M139" s="227"/>
      <c r="N139" s="228"/>
      <c r="O139" s="228"/>
      <c r="P139" s="228"/>
      <c r="Q139" s="228"/>
      <c r="R139" s="228"/>
      <c r="S139" s="228"/>
      <c r="T139" s="229"/>
      <c r="AT139" s="230" t="s">
        <v>148</v>
      </c>
      <c r="AU139" s="230" t="s">
        <v>90</v>
      </c>
      <c r="AV139" s="13" t="s">
        <v>90</v>
      </c>
      <c r="AW139" s="13" t="s">
        <v>38</v>
      </c>
      <c r="AX139" s="13" t="s">
        <v>88</v>
      </c>
      <c r="AY139" s="230" t="s">
        <v>134</v>
      </c>
    </row>
    <row r="140" spans="1:65" s="14" customFormat="1" ht="11.25">
      <c r="B140" s="231"/>
      <c r="C140" s="232"/>
      <c r="D140" s="216" t="s">
        <v>148</v>
      </c>
      <c r="E140" s="233" t="s">
        <v>1</v>
      </c>
      <c r="F140" s="234" t="s">
        <v>188</v>
      </c>
      <c r="G140" s="232"/>
      <c r="H140" s="233" t="s">
        <v>1</v>
      </c>
      <c r="I140" s="235"/>
      <c r="J140" s="232"/>
      <c r="K140" s="232"/>
      <c r="L140" s="236"/>
      <c r="M140" s="237"/>
      <c r="N140" s="238"/>
      <c r="O140" s="238"/>
      <c r="P140" s="238"/>
      <c r="Q140" s="238"/>
      <c r="R140" s="238"/>
      <c r="S140" s="238"/>
      <c r="T140" s="239"/>
      <c r="AT140" s="240" t="s">
        <v>148</v>
      </c>
      <c r="AU140" s="240" t="s">
        <v>90</v>
      </c>
      <c r="AV140" s="14" t="s">
        <v>88</v>
      </c>
      <c r="AW140" s="14" t="s">
        <v>38</v>
      </c>
      <c r="AX140" s="14" t="s">
        <v>80</v>
      </c>
      <c r="AY140" s="240" t="s">
        <v>134</v>
      </c>
    </row>
    <row r="141" spans="1:65" s="2" customFormat="1" ht="33" customHeight="1">
      <c r="A141" s="34"/>
      <c r="B141" s="35"/>
      <c r="C141" s="203" t="s">
        <v>144</v>
      </c>
      <c r="D141" s="203" t="s">
        <v>138</v>
      </c>
      <c r="E141" s="204" t="s">
        <v>375</v>
      </c>
      <c r="F141" s="205" t="s">
        <v>376</v>
      </c>
      <c r="G141" s="206" t="s">
        <v>157</v>
      </c>
      <c r="H141" s="207">
        <v>4087</v>
      </c>
      <c r="I141" s="208"/>
      <c r="J141" s="209">
        <f>ROUND(I141*H141,2)</f>
        <v>0</v>
      </c>
      <c r="K141" s="205" t="s">
        <v>142</v>
      </c>
      <c r="L141" s="39"/>
      <c r="M141" s="210" t="s">
        <v>1</v>
      </c>
      <c r="N141" s="211" t="s">
        <v>45</v>
      </c>
      <c r="O141" s="71"/>
      <c r="P141" s="212">
        <f>O141*H141</f>
        <v>0</v>
      </c>
      <c r="Q141" s="212">
        <v>0</v>
      </c>
      <c r="R141" s="212">
        <f>Q141*H141</f>
        <v>0</v>
      </c>
      <c r="S141" s="212">
        <v>0.22</v>
      </c>
      <c r="T141" s="213">
        <f>S141*H141</f>
        <v>899.14</v>
      </c>
      <c r="U141" s="34"/>
      <c r="V141" s="34"/>
      <c r="W141" s="34"/>
      <c r="X141" s="34"/>
      <c r="Y141" s="34"/>
      <c r="Z141" s="34"/>
      <c r="AA141" s="34"/>
      <c r="AB141" s="34"/>
      <c r="AC141" s="34"/>
      <c r="AD141" s="34"/>
      <c r="AE141" s="34"/>
      <c r="AR141" s="214" t="s">
        <v>143</v>
      </c>
      <c r="AT141" s="214" t="s">
        <v>138</v>
      </c>
      <c r="AU141" s="214" t="s">
        <v>90</v>
      </c>
      <c r="AY141" s="17" t="s">
        <v>134</v>
      </c>
      <c r="BE141" s="215">
        <f>IF(N141="základní",J141,0)</f>
        <v>0</v>
      </c>
      <c r="BF141" s="215">
        <f>IF(N141="snížená",J141,0)</f>
        <v>0</v>
      </c>
      <c r="BG141" s="215">
        <f>IF(N141="zákl. přenesená",J141,0)</f>
        <v>0</v>
      </c>
      <c r="BH141" s="215">
        <f>IF(N141="sníž. přenesená",J141,0)</f>
        <v>0</v>
      </c>
      <c r="BI141" s="215">
        <f>IF(N141="nulová",J141,0)</f>
        <v>0</v>
      </c>
      <c r="BJ141" s="17" t="s">
        <v>88</v>
      </c>
      <c r="BK141" s="215">
        <f>ROUND(I141*H141,2)</f>
        <v>0</v>
      </c>
      <c r="BL141" s="17" t="s">
        <v>143</v>
      </c>
      <c r="BM141" s="214" t="s">
        <v>377</v>
      </c>
    </row>
    <row r="142" spans="1:65" s="2" customFormat="1" ht="253.5">
      <c r="A142" s="34"/>
      <c r="B142" s="35"/>
      <c r="C142" s="36"/>
      <c r="D142" s="216" t="s">
        <v>146</v>
      </c>
      <c r="E142" s="36"/>
      <c r="F142" s="217" t="s">
        <v>368</v>
      </c>
      <c r="G142" s="36"/>
      <c r="H142" s="36"/>
      <c r="I142" s="115"/>
      <c r="J142" s="36"/>
      <c r="K142" s="36"/>
      <c r="L142" s="39"/>
      <c r="M142" s="218"/>
      <c r="N142" s="219"/>
      <c r="O142" s="71"/>
      <c r="P142" s="71"/>
      <c r="Q142" s="71"/>
      <c r="R142" s="71"/>
      <c r="S142" s="71"/>
      <c r="T142" s="72"/>
      <c r="U142" s="34"/>
      <c r="V142" s="34"/>
      <c r="W142" s="34"/>
      <c r="X142" s="34"/>
      <c r="Y142" s="34"/>
      <c r="Z142" s="34"/>
      <c r="AA142" s="34"/>
      <c r="AB142" s="34"/>
      <c r="AC142" s="34"/>
      <c r="AD142" s="34"/>
      <c r="AE142" s="34"/>
      <c r="AT142" s="17" t="s">
        <v>146</v>
      </c>
      <c r="AU142" s="17" t="s">
        <v>90</v>
      </c>
    </row>
    <row r="143" spans="1:65" s="13" customFormat="1" ht="11.25">
      <c r="B143" s="220"/>
      <c r="C143" s="221"/>
      <c r="D143" s="216" t="s">
        <v>148</v>
      </c>
      <c r="E143" s="222" t="s">
        <v>1</v>
      </c>
      <c r="F143" s="223" t="s">
        <v>378</v>
      </c>
      <c r="G143" s="221"/>
      <c r="H143" s="224">
        <v>4087</v>
      </c>
      <c r="I143" s="225"/>
      <c r="J143" s="221"/>
      <c r="K143" s="221"/>
      <c r="L143" s="226"/>
      <c r="M143" s="227"/>
      <c r="N143" s="228"/>
      <c r="O143" s="228"/>
      <c r="P143" s="228"/>
      <c r="Q143" s="228"/>
      <c r="R143" s="228"/>
      <c r="S143" s="228"/>
      <c r="T143" s="229"/>
      <c r="AT143" s="230" t="s">
        <v>148</v>
      </c>
      <c r="AU143" s="230" t="s">
        <v>90</v>
      </c>
      <c r="AV143" s="13" t="s">
        <v>90</v>
      </c>
      <c r="AW143" s="13" t="s">
        <v>38</v>
      </c>
      <c r="AX143" s="13" t="s">
        <v>88</v>
      </c>
      <c r="AY143" s="230" t="s">
        <v>134</v>
      </c>
    </row>
    <row r="144" spans="1:65" s="14" customFormat="1" ht="11.25">
      <c r="B144" s="231"/>
      <c r="C144" s="232"/>
      <c r="D144" s="216" t="s">
        <v>148</v>
      </c>
      <c r="E144" s="233" t="s">
        <v>1</v>
      </c>
      <c r="F144" s="234" t="s">
        <v>188</v>
      </c>
      <c r="G144" s="232"/>
      <c r="H144" s="233" t="s">
        <v>1</v>
      </c>
      <c r="I144" s="235"/>
      <c r="J144" s="232"/>
      <c r="K144" s="232"/>
      <c r="L144" s="236"/>
      <c r="M144" s="237"/>
      <c r="N144" s="238"/>
      <c r="O144" s="238"/>
      <c r="P144" s="238"/>
      <c r="Q144" s="238"/>
      <c r="R144" s="238"/>
      <c r="S144" s="238"/>
      <c r="T144" s="239"/>
      <c r="AT144" s="240" t="s">
        <v>148</v>
      </c>
      <c r="AU144" s="240" t="s">
        <v>90</v>
      </c>
      <c r="AV144" s="14" t="s">
        <v>88</v>
      </c>
      <c r="AW144" s="14" t="s">
        <v>38</v>
      </c>
      <c r="AX144" s="14" t="s">
        <v>80</v>
      </c>
      <c r="AY144" s="240" t="s">
        <v>134</v>
      </c>
    </row>
    <row r="145" spans="1:65" s="2" customFormat="1" ht="33" customHeight="1">
      <c r="A145" s="34"/>
      <c r="B145" s="35"/>
      <c r="C145" s="203" t="s">
        <v>143</v>
      </c>
      <c r="D145" s="203" t="s">
        <v>138</v>
      </c>
      <c r="E145" s="204" t="s">
        <v>379</v>
      </c>
      <c r="F145" s="205" t="s">
        <v>380</v>
      </c>
      <c r="G145" s="206" t="s">
        <v>157</v>
      </c>
      <c r="H145" s="207">
        <v>4087</v>
      </c>
      <c r="I145" s="208"/>
      <c r="J145" s="209">
        <f>ROUND(I145*H145,2)</f>
        <v>0</v>
      </c>
      <c r="K145" s="205" t="s">
        <v>142</v>
      </c>
      <c r="L145" s="39"/>
      <c r="M145" s="210" t="s">
        <v>1</v>
      </c>
      <c r="N145" s="211" t="s">
        <v>45</v>
      </c>
      <c r="O145" s="71"/>
      <c r="P145" s="212">
        <f>O145*H145</f>
        <v>0</v>
      </c>
      <c r="Q145" s="212">
        <v>0</v>
      </c>
      <c r="R145" s="212">
        <f>Q145*H145</f>
        <v>0</v>
      </c>
      <c r="S145" s="212">
        <v>0.24</v>
      </c>
      <c r="T145" s="213">
        <f>S145*H145</f>
        <v>980.88</v>
      </c>
      <c r="U145" s="34"/>
      <c r="V145" s="34"/>
      <c r="W145" s="34"/>
      <c r="X145" s="34"/>
      <c r="Y145" s="34"/>
      <c r="Z145" s="34"/>
      <c r="AA145" s="34"/>
      <c r="AB145" s="34"/>
      <c r="AC145" s="34"/>
      <c r="AD145" s="34"/>
      <c r="AE145" s="34"/>
      <c r="AR145" s="214" t="s">
        <v>143</v>
      </c>
      <c r="AT145" s="214" t="s">
        <v>138</v>
      </c>
      <c r="AU145" s="214" t="s">
        <v>90</v>
      </c>
      <c r="AY145" s="17" t="s">
        <v>134</v>
      </c>
      <c r="BE145" s="215">
        <f>IF(N145="základní",J145,0)</f>
        <v>0</v>
      </c>
      <c r="BF145" s="215">
        <f>IF(N145="snížená",J145,0)</f>
        <v>0</v>
      </c>
      <c r="BG145" s="215">
        <f>IF(N145="zákl. přenesená",J145,0)</f>
        <v>0</v>
      </c>
      <c r="BH145" s="215">
        <f>IF(N145="sníž. přenesená",J145,0)</f>
        <v>0</v>
      </c>
      <c r="BI145" s="215">
        <f>IF(N145="nulová",J145,0)</f>
        <v>0</v>
      </c>
      <c r="BJ145" s="17" t="s">
        <v>88</v>
      </c>
      <c r="BK145" s="215">
        <f>ROUND(I145*H145,2)</f>
        <v>0</v>
      </c>
      <c r="BL145" s="17" t="s">
        <v>143</v>
      </c>
      <c r="BM145" s="214" t="s">
        <v>381</v>
      </c>
    </row>
    <row r="146" spans="1:65" s="2" customFormat="1" ht="253.5">
      <c r="A146" s="34"/>
      <c r="B146" s="35"/>
      <c r="C146" s="36"/>
      <c r="D146" s="216" t="s">
        <v>146</v>
      </c>
      <c r="E146" s="36"/>
      <c r="F146" s="217" t="s">
        <v>368</v>
      </c>
      <c r="G146" s="36"/>
      <c r="H146" s="36"/>
      <c r="I146" s="115"/>
      <c r="J146" s="36"/>
      <c r="K146" s="36"/>
      <c r="L146" s="39"/>
      <c r="M146" s="218"/>
      <c r="N146" s="219"/>
      <c r="O146" s="71"/>
      <c r="P146" s="71"/>
      <c r="Q146" s="71"/>
      <c r="R146" s="71"/>
      <c r="S146" s="71"/>
      <c r="T146" s="72"/>
      <c r="U146" s="34"/>
      <c r="V146" s="34"/>
      <c r="W146" s="34"/>
      <c r="X146" s="34"/>
      <c r="Y146" s="34"/>
      <c r="Z146" s="34"/>
      <c r="AA146" s="34"/>
      <c r="AB146" s="34"/>
      <c r="AC146" s="34"/>
      <c r="AD146" s="34"/>
      <c r="AE146" s="34"/>
      <c r="AT146" s="17" t="s">
        <v>146</v>
      </c>
      <c r="AU146" s="17" t="s">
        <v>90</v>
      </c>
    </row>
    <row r="147" spans="1:65" s="13" customFormat="1" ht="11.25">
      <c r="B147" s="220"/>
      <c r="C147" s="221"/>
      <c r="D147" s="216" t="s">
        <v>148</v>
      </c>
      <c r="E147" s="222" t="s">
        <v>1</v>
      </c>
      <c r="F147" s="223" t="s">
        <v>378</v>
      </c>
      <c r="G147" s="221"/>
      <c r="H147" s="224">
        <v>4087</v>
      </c>
      <c r="I147" s="225"/>
      <c r="J147" s="221"/>
      <c r="K147" s="221"/>
      <c r="L147" s="226"/>
      <c r="M147" s="227"/>
      <c r="N147" s="228"/>
      <c r="O147" s="228"/>
      <c r="P147" s="228"/>
      <c r="Q147" s="228"/>
      <c r="R147" s="228"/>
      <c r="S147" s="228"/>
      <c r="T147" s="229"/>
      <c r="AT147" s="230" t="s">
        <v>148</v>
      </c>
      <c r="AU147" s="230" t="s">
        <v>90</v>
      </c>
      <c r="AV147" s="13" t="s">
        <v>90</v>
      </c>
      <c r="AW147" s="13" t="s">
        <v>38</v>
      </c>
      <c r="AX147" s="13" t="s">
        <v>88</v>
      </c>
      <c r="AY147" s="230" t="s">
        <v>134</v>
      </c>
    </row>
    <row r="148" spans="1:65" s="14" customFormat="1" ht="11.25">
      <c r="B148" s="231"/>
      <c r="C148" s="232"/>
      <c r="D148" s="216" t="s">
        <v>148</v>
      </c>
      <c r="E148" s="233" t="s">
        <v>1</v>
      </c>
      <c r="F148" s="234" t="s">
        <v>188</v>
      </c>
      <c r="G148" s="232"/>
      <c r="H148" s="233" t="s">
        <v>1</v>
      </c>
      <c r="I148" s="235"/>
      <c r="J148" s="232"/>
      <c r="K148" s="232"/>
      <c r="L148" s="236"/>
      <c r="M148" s="237"/>
      <c r="N148" s="238"/>
      <c r="O148" s="238"/>
      <c r="P148" s="238"/>
      <c r="Q148" s="238"/>
      <c r="R148" s="238"/>
      <c r="S148" s="238"/>
      <c r="T148" s="239"/>
      <c r="AT148" s="240" t="s">
        <v>148</v>
      </c>
      <c r="AU148" s="240" t="s">
        <v>90</v>
      </c>
      <c r="AV148" s="14" t="s">
        <v>88</v>
      </c>
      <c r="AW148" s="14" t="s">
        <v>38</v>
      </c>
      <c r="AX148" s="14" t="s">
        <v>80</v>
      </c>
      <c r="AY148" s="240" t="s">
        <v>134</v>
      </c>
    </row>
    <row r="149" spans="1:65" s="2" customFormat="1" ht="33" customHeight="1">
      <c r="A149" s="34"/>
      <c r="B149" s="35"/>
      <c r="C149" s="203" t="s">
        <v>166</v>
      </c>
      <c r="D149" s="203" t="s">
        <v>138</v>
      </c>
      <c r="E149" s="204" t="s">
        <v>382</v>
      </c>
      <c r="F149" s="205" t="s">
        <v>383</v>
      </c>
      <c r="G149" s="206" t="s">
        <v>157</v>
      </c>
      <c r="H149" s="207">
        <v>4087</v>
      </c>
      <c r="I149" s="208"/>
      <c r="J149" s="209">
        <f>ROUND(I149*H149,2)</f>
        <v>0</v>
      </c>
      <c r="K149" s="205" t="s">
        <v>142</v>
      </c>
      <c r="L149" s="39"/>
      <c r="M149" s="210" t="s">
        <v>1</v>
      </c>
      <c r="N149" s="211" t="s">
        <v>45</v>
      </c>
      <c r="O149" s="71"/>
      <c r="P149" s="212">
        <f>O149*H149</f>
        <v>0</v>
      </c>
      <c r="Q149" s="212">
        <v>0</v>
      </c>
      <c r="R149" s="212">
        <f>Q149*H149</f>
        <v>0</v>
      </c>
      <c r="S149" s="212">
        <v>0.17</v>
      </c>
      <c r="T149" s="213">
        <f>S149*H149</f>
        <v>694.79000000000008</v>
      </c>
      <c r="U149" s="34"/>
      <c r="V149" s="34"/>
      <c r="W149" s="34"/>
      <c r="X149" s="34"/>
      <c r="Y149" s="34"/>
      <c r="Z149" s="34"/>
      <c r="AA149" s="34"/>
      <c r="AB149" s="34"/>
      <c r="AC149" s="34"/>
      <c r="AD149" s="34"/>
      <c r="AE149" s="34"/>
      <c r="AR149" s="214" t="s">
        <v>143</v>
      </c>
      <c r="AT149" s="214" t="s">
        <v>138</v>
      </c>
      <c r="AU149" s="214" t="s">
        <v>90</v>
      </c>
      <c r="AY149" s="17" t="s">
        <v>134</v>
      </c>
      <c r="BE149" s="215">
        <f>IF(N149="základní",J149,0)</f>
        <v>0</v>
      </c>
      <c r="BF149" s="215">
        <f>IF(N149="snížená",J149,0)</f>
        <v>0</v>
      </c>
      <c r="BG149" s="215">
        <f>IF(N149="zákl. přenesená",J149,0)</f>
        <v>0</v>
      </c>
      <c r="BH149" s="215">
        <f>IF(N149="sníž. přenesená",J149,0)</f>
        <v>0</v>
      </c>
      <c r="BI149" s="215">
        <f>IF(N149="nulová",J149,0)</f>
        <v>0</v>
      </c>
      <c r="BJ149" s="17" t="s">
        <v>88</v>
      </c>
      <c r="BK149" s="215">
        <f>ROUND(I149*H149,2)</f>
        <v>0</v>
      </c>
      <c r="BL149" s="17" t="s">
        <v>143</v>
      </c>
      <c r="BM149" s="214" t="s">
        <v>384</v>
      </c>
    </row>
    <row r="150" spans="1:65" s="2" customFormat="1" ht="253.5">
      <c r="A150" s="34"/>
      <c r="B150" s="35"/>
      <c r="C150" s="36"/>
      <c r="D150" s="216" t="s">
        <v>146</v>
      </c>
      <c r="E150" s="36"/>
      <c r="F150" s="217" t="s">
        <v>368</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146</v>
      </c>
      <c r="AU150" s="17" t="s">
        <v>90</v>
      </c>
    </row>
    <row r="151" spans="1:65" s="13" customFormat="1" ht="11.25">
      <c r="B151" s="220"/>
      <c r="C151" s="221"/>
      <c r="D151" s="216" t="s">
        <v>148</v>
      </c>
      <c r="E151" s="222" t="s">
        <v>1</v>
      </c>
      <c r="F151" s="223" t="s">
        <v>378</v>
      </c>
      <c r="G151" s="221"/>
      <c r="H151" s="224">
        <v>4087</v>
      </c>
      <c r="I151" s="225"/>
      <c r="J151" s="221"/>
      <c r="K151" s="221"/>
      <c r="L151" s="226"/>
      <c r="M151" s="227"/>
      <c r="N151" s="228"/>
      <c r="O151" s="228"/>
      <c r="P151" s="228"/>
      <c r="Q151" s="228"/>
      <c r="R151" s="228"/>
      <c r="S151" s="228"/>
      <c r="T151" s="229"/>
      <c r="AT151" s="230" t="s">
        <v>148</v>
      </c>
      <c r="AU151" s="230" t="s">
        <v>90</v>
      </c>
      <c r="AV151" s="13" t="s">
        <v>90</v>
      </c>
      <c r="AW151" s="13" t="s">
        <v>38</v>
      </c>
      <c r="AX151" s="13" t="s">
        <v>88</v>
      </c>
      <c r="AY151" s="230" t="s">
        <v>134</v>
      </c>
    </row>
    <row r="152" spans="1:65" s="14" customFormat="1" ht="11.25">
      <c r="B152" s="231"/>
      <c r="C152" s="232"/>
      <c r="D152" s="216" t="s">
        <v>148</v>
      </c>
      <c r="E152" s="233" t="s">
        <v>1</v>
      </c>
      <c r="F152" s="234" t="s">
        <v>188</v>
      </c>
      <c r="G152" s="232"/>
      <c r="H152" s="233" t="s">
        <v>1</v>
      </c>
      <c r="I152" s="235"/>
      <c r="J152" s="232"/>
      <c r="K152" s="232"/>
      <c r="L152" s="236"/>
      <c r="M152" s="237"/>
      <c r="N152" s="238"/>
      <c r="O152" s="238"/>
      <c r="P152" s="238"/>
      <c r="Q152" s="238"/>
      <c r="R152" s="238"/>
      <c r="S152" s="238"/>
      <c r="T152" s="239"/>
      <c r="AT152" s="240" t="s">
        <v>148</v>
      </c>
      <c r="AU152" s="240" t="s">
        <v>90</v>
      </c>
      <c r="AV152" s="14" t="s">
        <v>88</v>
      </c>
      <c r="AW152" s="14" t="s">
        <v>38</v>
      </c>
      <c r="AX152" s="14" t="s">
        <v>80</v>
      </c>
      <c r="AY152" s="240" t="s">
        <v>134</v>
      </c>
    </row>
    <row r="153" spans="1:65" s="2" customFormat="1" ht="33" customHeight="1">
      <c r="A153" s="34"/>
      <c r="B153" s="35"/>
      <c r="C153" s="203" t="s">
        <v>173</v>
      </c>
      <c r="D153" s="203" t="s">
        <v>138</v>
      </c>
      <c r="E153" s="204" t="s">
        <v>385</v>
      </c>
      <c r="F153" s="205" t="s">
        <v>386</v>
      </c>
      <c r="G153" s="206" t="s">
        <v>157</v>
      </c>
      <c r="H153" s="207">
        <v>11482</v>
      </c>
      <c r="I153" s="208"/>
      <c r="J153" s="209">
        <f>ROUND(I153*H153,2)</f>
        <v>0</v>
      </c>
      <c r="K153" s="205" t="s">
        <v>142</v>
      </c>
      <c r="L153" s="39"/>
      <c r="M153" s="210" t="s">
        <v>1</v>
      </c>
      <c r="N153" s="211" t="s">
        <v>45</v>
      </c>
      <c r="O153" s="71"/>
      <c r="P153" s="212">
        <f>O153*H153</f>
        <v>0</v>
      </c>
      <c r="Q153" s="212">
        <v>6.0000000000000002E-5</v>
      </c>
      <c r="R153" s="212">
        <f>Q153*H153</f>
        <v>0.68891999999999998</v>
      </c>
      <c r="S153" s="212">
        <v>0.128</v>
      </c>
      <c r="T153" s="213">
        <f>S153*H153</f>
        <v>1469.6960000000001</v>
      </c>
      <c r="U153" s="34"/>
      <c r="V153" s="34"/>
      <c r="W153" s="34"/>
      <c r="X153" s="34"/>
      <c r="Y153" s="34"/>
      <c r="Z153" s="34"/>
      <c r="AA153" s="34"/>
      <c r="AB153" s="34"/>
      <c r="AC153" s="34"/>
      <c r="AD153" s="34"/>
      <c r="AE153" s="34"/>
      <c r="AR153" s="214" t="s">
        <v>143</v>
      </c>
      <c r="AT153" s="214" t="s">
        <v>138</v>
      </c>
      <c r="AU153" s="214" t="s">
        <v>90</v>
      </c>
      <c r="AY153" s="17" t="s">
        <v>134</v>
      </c>
      <c r="BE153" s="215">
        <f>IF(N153="základní",J153,0)</f>
        <v>0</v>
      </c>
      <c r="BF153" s="215">
        <f>IF(N153="snížená",J153,0)</f>
        <v>0</v>
      </c>
      <c r="BG153" s="215">
        <f>IF(N153="zákl. přenesená",J153,0)</f>
        <v>0</v>
      </c>
      <c r="BH153" s="215">
        <f>IF(N153="sníž. přenesená",J153,0)</f>
        <v>0</v>
      </c>
      <c r="BI153" s="215">
        <f>IF(N153="nulová",J153,0)</f>
        <v>0</v>
      </c>
      <c r="BJ153" s="17" t="s">
        <v>88</v>
      </c>
      <c r="BK153" s="215">
        <f>ROUND(I153*H153,2)</f>
        <v>0</v>
      </c>
      <c r="BL153" s="17" t="s">
        <v>143</v>
      </c>
      <c r="BM153" s="214" t="s">
        <v>387</v>
      </c>
    </row>
    <row r="154" spans="1:65" s="2" customFormat="1" ht="224.25">
      <c r="A154" s="34"/>
      <c r="B154" s="35"/>
      <c r="C154" s="36"/>
      <c r="D154" s="216" t="s">
        <v>146</v>
      </c>
      <c r="E154" s="36"/>
      <c r="F154" s="217" t="s">
        <v>388</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146</v>
      </c>
      <c r="AU154" s="17" t="s">
        <v>90</v>
      </c>
    </row>
    <row r="155" spans="1:65" s="13" customFormat="1" ht="22.5">
      <c r="B155" s="220"/>
      <c r="C155" s="221"/>
      <c r="D155" s="216" t="s">
        <v>148</v>
      </c>
      <c r="E155" s="222" t="s">
        <v>1</v>
      </c>
      <c r="F155" s="223" t="s">
        <v>389</v>
      </c>
      <c r="G155" s="221"/>
      <c r="H155" s="224">
        <v>11982</v>
      </c>
      <c r="I155" s="225"/>
      <c r="J155" s="221"/>
      <c r="K155" s="221"/>
      <c r="L155" s="226"/>
      <c r="M155" s="227"/>
      <c r="N155" s="228"/>
      <c r="O155" s="228"/>
      <c r="P155" s="228"/>
      <c r="Q155" s="228"/>
      <c r="R155" s="228"/>
      <c r="S155" s="228"/>
      <c r="T155" s="229"/>
      <c r="AT155" s="230" t="s">
        <v>148</v>
      </c>
      <c r="AU155" s="230" t="s">
        <v>90</v>
      </c>
      <c r="AV155" s="13" t="s">
        <v>90</v>
      </c>
      <c r="AW155" s="13" t="s">
        <v>38</v>
      </c>
      <c r="AX155" s="13" t="s">
        <v>80</v>
      </c>
      <c r="AY155" s="230" t="s">
        <v>134</v>
      </c>
    </row>
    <row r="156" spans="1:65" s="13" customFormat="1" ht="11.25">
      <c r="B156" s="220"/>
      <c r="C156" s="221"/>
      <c r="D156" s="216" t="s">
        <v>148</v>
      </c>
      <c r="E156" s="222" t="s">
        <v>1</v>
      </c>
      <c r="F156" s="223" t="s">
        <v>390</v>
      </c>
      <c r="G156" s="221"/>
      <c r="H156" s="224">
        <v>-360</v>
      </c>
      <c r="I156" s="225"/>
      <c r="J156" s="221"/>
      <c r="K156" s="221"/>
      <c r="L156" s="226"/>
      <c r="M156" s="227"/>
      <c r="N156" s="228"/>
      <c r="O156" s="228"/>
      <c r="P156" s="228"/>
      <c r="Q156" s="228"/>
      <c r="R156" s="228"/>
      <c r="S156" s="228"/>
      <c r="T156" s="229"/>
      <c r="AT156" s="230" t="s">
        <v>148</v>
      </c>
      <c r="AU156" s="230" t="s">
        <v>90</v>
      </c>
      <c r="AV156" s="13" t="s">
        <v>90</v>
      </c>
      <c r="AW156" s="13" t="s">
        <v>38</v>
      </c>
      <c r="AX156" s="13" t="s">
        <v>80</v>
      </c>
      <c r="AY156" s="230" t="s">
        <v>134</v>
      </c>
    </row>
    <row r="157" spans="1:65" s="13" customFormat="1" ht="11.25">
      <c r="B157" s="220"/>
      <c r="C157" s="221"/>
      <c r="D157" s="216" t="s">
        <v>148</v>
      </c>
      <c r="E157" s="222" t="s">
        <v>1</v>
      </c>
      <c r="F157" s="223" t="s">
        <v>391</v>
      </c>
      <c r="G157" s="221"/>
      <c r="H157" s="224">
        <v>-140</v>
      </c>
      <c r="I157" s="225"/>
      <c r="J157" s="221"/>
      <c r="K157" s="221"/>
      <c r="L157" s="226"/>
      <c r="M157" s="227"/>
      <c r="N157" s="228"/>
      <c r="O157" s="228"/>
      <c r="P157" s="228"/>
      <c r="Q157" s="228"/>
      <c r="R157" s="228"/>
      <c r="S157" s="228"/>
      <c r="T157" s="229"/>
      <c r="AT157" s="230" t="s">
        <v>148</v>
      </c>
      <c r="AU157" s="230" t="s">
        <v>90</v>
      </c>
      <c r="AV157" s="13" t="s">
        <v>90</v>
      </c>
      <c r="AW157" s="13" t="s">
        <v>38</v>
      </c>
      <c r="AX157" s="13" t="s">
        <v>80</v>
      </c>
      <c r="AY157" s="230" t="s">
        <v>134</v>
      </c>
    </row>
    <row r="158" spans="1:65" s="15" customFormat="1" ht="11.25">
      <c r="B158" s="244"/>
      <c r="C158" s="245"/>
      <c r="D158" s="216" t="s">
        <v>148</v>
      </c>
      <c r="E158" s="246" t="s">
        <v>1</v>
      </c>
      <c r="F158" s="247" t="s">
        <v>392</v>
      </c>
      <c r="G158" s="245"/>
      <c r="H158" s="248">
        <v>11482</v>
      </c>
      <c r="I158" s="249"/>
      <c r="J158" s="245"/>
      <c r="K158" s="245"/>
      <c r="L158" s="250"/>
      <c r="M158" s="251"/>
      <c r="N158" s="252"/>
      <c r="O158" s="252"/>
      <c r="P158" s="252"/>
      <c r="Q158" s="252"/>
      <c r="R158" s="252"/>
      <c r="S158" s="252"/>
      <c r="T158" s="253"/>
      <c r="AT158" s="254" t="s">
        <v>148</v>
      </c>
      <c r="AU158" s="254" t="s">
        <v>90</v>
      </c>
      <c r="AV158" s="15" t="s">
        <v>143</v>
      </c>
      <c r="AW158" s="15" t="s">
        <v>38</v>
      </c>
      <c r="AX158" s="15" t="s">
        <v>88</v>
      </c>
      <c r="AY158" s="254" t="s">
        <v>134</v>
      </c>
    </row>
    <row r="159" spans="1:65" s="14" customFormat="1" ht="11.25">
      <c r="B159" s="231"/>
      <c r="C159" s="232"/>
      <c r="D159" s="216" t="s">
        <v>148</v>
      </c>
      <c r="E159" s="233" t="s">
        <v>1</v>
      </c>
      <c r="F159" s="234" t="s">
        <v>188</v>
      </c>
      <c r="G159" s="232"/>
      <c r="H159" s="233" t="s">
        <v>1</v>
      </c>
      <c r="I159" s="235"/>
      <c r="J159" s="232"/>
      <c r="K159" s="232"/>
      <c r="L159" s="236"/>
      <c r="M159" s="237"/>
      <c r="N159" s="238"/>
      <c r="O159" s="238"/>
      <c r="P159" s="238"/>
      <c r="Q159" s="238"/>
      <c r="R159" s="238"/>
      <c r="S159" s="238"/>
      <c r="T159" s="239"/>
      <c r="AT159" s="240" t="s">
        <v>148</v>
      </c>
      <c r="AU159" s="240" t="s">
        <v>90</v>
      </c>
      <c r="AV159" s="14" t="s">
        <v>88</v>
      </c>
      <c r="AW159" s="14" t="s">
        <v>38</v>
      </c>
      <c r="AX159" s="14" t="s">
        <v>80</v>
      </c>
      <c r="AY159" s="240" t="s">
        <v>134</v>
      </c>
    </row>
    <row r="160" spans="1:65" s="2" customFormat="1" ht="33" customHeight="1">
      <c r="A160" s="34"/>
      <c r="B160" s="35"/>
      <c r="C160" s="203" t="s">
        <v>178</v>
      </c>
      <c r="D160" s="203" t="s">
        <v>138</v>
      </c>
      <c r="E160" s="204" t="s">
        <v>393</v>
      </c>
      <c r="F160" s="205" t="s">
        <v>394</v>
      </c>
      <c r="G160" s="206" t="s">
        <v>157</v>
      </c>
      <c r="H160" s="207">
        <v>11482</v>
      </c>
      <c r="I160" s="208"/>
      <c r="J160" s="209">
        <f>ROUND(I160*H160,2)</f>
        <v>0</v>
      </c>
      <c r="K160" s="205" t="s">
        <v>142</v>
      </c>
      <c r="L160" s="39"/>
      <c r="M160" s="210" t="s">
        <v>1</v>
      </c>
      <c r="N160" s="211" t="s">
        <v>45</v>
      </c>
      <c r="O160" s="71"/>
      <c r="P160" s="212">
        <f>O160*H160</f>
        <v>0</v>
      </c>
      <c r="Q160" s="212">
        <v>1.2E-4</v>
      </c>
      <c r="R160" s="212">
        <f>Q160*H160</f>
        <v>1.37784</v>
      </c>
      <c r="S160" s="212">
        <v>0.25600000000000001</v>
      </c>
      <c r="T160" s="213">
        <f>S160*H160</f>
        <v>2939.3920000000003</v>
      </c>
      <c r="U160" s="34"/>
      <c r="V160" s="34"/>
      <c r="W160" s="34"/>
      <c r="X160" s="34"/>
      <c r="Y160" s="34"/>
      <c r="Z160" s="34"/>
      <c r="AA160" s="34"/>
      <c r="AB160" s="34"/>
      <c r="AC160" s="34"/>
      <c r="AD160" s="34"/>
      <c r="AE160" s="34"/>
      <c r="AR160" s="214" t="s">
        <v>143</v>
      </c>
      <c r="AT160" s="214" t="s">
        <v>138</v>
      </c>
      <c r="AU160" s="214" t="s">
        <v>90</v>
      </c>
      <c r="AY160" s="17" t="s">
        <v>134</v>
      </c>
      <c r="BE160" s="215">
        <f>IF(N160="základní",J160,0)</f>
        <v>0</v>
      </c>
      <c r="BF160" s="215">
        <f>IF(N160="snížená",J160,0)</f>
        <v>0</v>
      </c>
      <c r="BG160" s="215">
        <f>IF(N160="zákl. přenesená",J160,0)</f>
        <v>0</v>
      </c>
      <c r="BH160" s="215">
        <f>IF(N160="sníž. přenesená",J160,0)</f>
        <v>0</v>
      </c>
      <c r="BI160" s="215">
        <f>IF(N160="nulová",J160,0)</f>
        <v>0</v>
      </c>
      <c r="BJ160" s="17" t="s">
        <v>88</v>
      </c>
      <c r="BK160" s="215">
        <f>ROUND(I160*H160,2)</f>
        <v>0</v>
      </c>
      <c r="BL160" s="17" t="s">
        <v>143</v>
      </c>
      <c r="BM160" s="214" t="s">
        <v>395</v>
      </c>
    </row>
    <row r="161" spans="1:65" s="2" customFormat="1" ht="224.25">
      <c r="A161" s="34"/>
      <c r="B161" s="35"/>
      <c r="C161" s="36"/>
      <c r="D161" s="216" t="s">
        <v>146</v>
      </c>
      <c r="E161" s="36"/>
      <c r="F161" s="217" t="s">
        <v>388</v>
      </c>
      <c r="G161" s="36"/>
      <c r="H161" s="36"/>
      <c r="I161" s="115"/>
      <c r="J161" s="36"/>
      <c r="K161" s="36"/>
      <c r="L161" s="39"/>
      <c r="M161" s="218"/>
      <c r="N161" s="219"/>
      <c r="O161" s="71"/>
      <c r="P161" s="71"/>
      <c r="Q161" s="71"/>
      <c r="R161" s="71"/>
      <c r="S161" s="71"/>
      <c r="T161" s="72"/>
      <c r="U161" s="34"/>
      <c r="V161" s="34"/>
      <c r="W161" s="34"/>
      <c r="X161" s="34"/>
      <c r="Y161" s="34"/>
      <c r="Z161" s="34"/>
      <c r="AA161" s="34"/>
      <c r="AB161" s="34"/>
      <c r="AC161" s="34"/>
      <c r="AD161" s="34"/>
      <c r="AE161" s="34"/>
      <c r="AT161" s="17" t="s">
        <v>146</v>
      </c>
      <c r="AU161" s="17" t="s">
        <v>90</v>
      </c>
    </row>
    <row r="162" spans="1:65" s="13" customFormat="1" ht="22.5">
      <c r="B162" s="220"/>
      <c r="C162" s="221"/>
      <c r="D162" s="216" t="s">
        <v>148</v>
      </c>
      <c r="E162" s="222" t="s">
        <v>1</v>
      </c>
      <c r="F162" s="223" t="s">
        <v>389</v>
      </c>
      <c r="G162" s="221"/>
      <c r="H162" s="224">
        <v>11982</v>
      </c>
      <c r="I162" s="225"/>
      <c r="J162" s="221"/>
      <c r="K162" s="221"/>
      <c r="L162" s="226"/>
      <c r="M162" s="227"/>
      <c r="N162" s="228"/>
      <c r="O162" s="228"/>
      <c r="P162" s="228"/>
      <c r="Q162" s="228"/>
      <c r="R162" s="228"/>
      <c r="S162" s="228"/>
      <c r="T162" s="229"/>
      <c r="AT162" s="230" t="s">
        <v>148</v>
      </c>
      <c r="AU162" s="230" t="s">
        <v>90</v>
      </c>
      <c r="AV162" s="13" t="s">
        <v>90</v>
      </c>
      <c r="AW162" s="13" t="s">
        <v>38</v>
      </c>
      <c r="AX162" s="13" t="s">
        <v>80</v>
      </c>
      <c r="AY162" s="230" t="s">
        <v>134</v>
      </c>
    </row>
    <row r="163" spans="1:65" s="13" customFormat="1" ht="11.25">
      <c r="B163" s="220"/>
      <c r="C163" s="221"/>
      <c r="D163" s="216" t="s">
        <v>148</v>
      </c>
      <c r="E163" s="222" t="s">
        <v>1</v>
      </c>
      <c r="F163" s="223" t="s">
        <v>390</v>
      </c>
      <c r="G163" s="221"/>
      <c r="H163" s="224">
        <v>-360</v>
      </c>
      <c r="I163" s="225"/>
      <c r="J163" s="221"/>
      <c r="K163" s="221"/>
      <c r="L163" s="226"/>
      <c r="M163" s="227"/>
      <c r="N163" s="228"/>
      <c r="O163" s="228"/>
      <c r="P163" s="228"/>
      <c r="Q163" s="228"/>
      <c r="R163" s="228"/>
      <c r="S163" s="228"/>
      <c r="T163" s="229"/>
      <c r="AT163" s="230" t="s">
        <v>148</v>
      </c>
      <c r="AU163" s="230" t="s">
        <v>90</v>
      </c>
      <c r="AV163" s="13" t="s">
        <v>90</v>
      </c>
      <c r="AW163" s="13" t="s">
        <v>38</v>
      </c>
      <c r="AX163" s="13" t="s">
        <v>80</v>
      </c>
      <c r="AY163" s="230" t="s">
        <v>134</v>
      </c>
    </row>
    <row r="164" spans="1:65" s="13" customFormat="1" ht="11.25">
      <c r="B164" s="220"/>
      <c r="C164" s="221"/>
      <c r="D164" s="216" t="s">
        <v>148</v>
      </c>
      <c r="E164" s="222" t="s">
        <v>1</v>
      </c>
      <c r="F164" s="223" t="s">
        <v>391</v>
      </c>
      <c r="G164" s="221"/>
      <c r="H164" s="224">
        <v>-140</v>
      </c>
      <c r="I164" s="225"/>
      <c r="J164" s="221"/>
      <c r="K164" s="221"/>
      <c r="L164" s="226"/>
      <c r="M164" s="227"/>
      <c r="N164" s="228"/>
      <c r="O164" s="228"/>
      <c r="P164" s="228"/>
      <c r="Q164" s="228"/>
      <c r="R164" s="228"/>
      <c r="S164" s="228"/>
      <c r="T164" s="229"/>
      <c r="AT164" s="230" t="s">
        <v>148</v>
      </c>
      <c r="AU164" s="230" t="s">
        <v>90</v>
      </c>
      <c r="AV164" s="13" t="s">
        <v>90</v>
      </c>
      <c r="AW164" s="13" t="s">
        <v>38</v>
      </c>
      <c r="AX164" s="13" t="s">
        <v>80</v>
      </c>
      <c r="AY164" s="230" t="s">
        <v>134</v>
      </c>
    </row>
    <row r="165" spans="1:65" s="15" customFormat="1" ht="11.25">
      <c r="B165" s="244"/>
      <c r="C165" s="245"/>
      <c r="D165" s="216" t="s">
        <v>148</v>
      </c>
      <c r="E165" s="246" t="s">
        <v>1</v>
      </c>
      <c r="F165" s="247" t="s">
        <v>392</v>
      </c>
      <c r="G165" s="245"/>
      <c r="H165" s="248">
        <v>11482</v>
      </c>
      <c r="I165" s="249"/>
      <c r="J165" s="245"/>
      <c r="K165" s="245"/>
      <c r="L165" s="250"/>
      <c r="M165" s="251"/>
      <c r="N165" s="252"/>
      <c r="O165" s="252"/>
      <c r="P165" s="252"/>
      <c r="Q165" s="252"/>
      <c r="R165" s="252"/>
      <c r="S165" s="252"/>
      <c r="T165" s="253"/>
      <c r="AT165" s="254" t="s">
        <v>148</v>
      </c>
      <c r="AU165" s="254" t="s">
        <v>90</v>
      </c>
      <c r="AV165" s="15" t="s">
        <v>143</v>
      </c>
      <c r="AW165" s="15" t="s">
        <v>38</v>
      </c>
      <c r="AX165" s="15" t="s">
        <v>88</v>
      </c>
      <c r="AY165" s="254" t="s">
        <v>134</v>
      </c>
    </row>
    <row r="166" spans="1:65" s="14" customFormat="1" ht="11.25">
      <c r="B166" s="231"/>
      <c r="C166" s="232"/>
      <c r="D166" s="216" t="s">
        <v>148</v>
      </c>
      <c r="E166" s="233" t="s">
        <v>1</v>
      </c>
      <c r="F166" s="234" t="s">
        <v>188</v>
      </c>
      <c r="G166" s="232"/>
      <c r="H166" s="233" t="s">
        <v>1</v>
      </c>
      <c r="I166" s="235"/>
      <c r="J166" s="232"/>
      <c r="K166" s="232"/>
      <c r="L166" s="236"/>
      <c r="M166" s="237"/>
      <c r="N166" s="238"/>
      <c r="O166" s="238"/>
      <c r="P166" s="238"/>
      <c r="Q166" s="238"/>
      <c r="R166" s="238"/>
      <c r="S166" s="238"/>
      <c r="T166" s="239"/>
      <c r="AT166" s="240" t="s">
        <v>148</v>
      </c>
      <c r="AU166" s="240" t="s">
        <v>90</v>
      </c>
      <c r="AV166" s="14" t="s">
        <v>88</v>
      </c>
      <c r="AW166" s="14" t="s">
        <v>38</v>
      </c>
      <c r="AX166" s="14" t="s">
        <v>80</v>
      </c>
      <c r="AY166" s="240" t="s">
        <v>134</v>
      </c>
    </row>
    <row r="167" spans="1:65" s="2" customFormat="1" ht="33" customHeight="1">
      <c r="A167" s="34"/>
      <c r="B167" s="35"/>
      <c r="C167" s="203" t="s">
        <v>183</v>
      </c>
      <c r="D167" s="203" t="s">
        <v>138</v>
      </c>
      <c r="E167" s="204" t="s">
        <v>396</v>
      </c>
      <c r="F167" s="205" t="s">
        <v>397</v>
      </c>
      <c r="G167" s="206" t="s">
        <v>157</v>
      </c>
      <c r="H167" s="207">
        <v>11482</v>
      </c>
      <c r="I167" s="208"/>
      <c r="J167" s="209">
        <f>ROUND(I167*H167,2)</f>
        <v>0</v>
      </c>
      <c r="K167" s="205" t="s">
        <v>142</v>
      </c>
      <c r="L167" s="39"/>
      <c r="M167" s="210" t="s">
        <v>1</v>
      </c>
      <c r="N167" s="211" t="s">
        <v>45</v>
      </c>
      <c r="O167" s="71"/>
      <c r="P167" s="212">
        <f>O167*H167</f>
        <v>0</v>
      </c>
      <c r="Q167" s="212">
        <v>2.2000000000000001E-4</v>
      </c>
      <c r="R167" s="212">
        <f>Q167*H167</f>
        <v>2.5260400000000001</v>
      </c>
      <c r="S167" s="212">
        <v>0.51200000000000001</v>
      </c>
      <c r="T167" s="213">
        <f>S167*H167</f>
        <v>5878.7840000000006</v>
      </c>
      <c r="U167" s="34"/>
      <c r="V167" s="34"/>
      <c r="W167" s="34"/>
      <c r="X167" s="34"/>
      <c r="Y167" s="34"/>
      <c r="Z167" s="34"/>
      <c r="AA167" s="34"/>
      <c r="AB167" s="34"/>
      <c r="AC167" s="34"/>
      <c r="AD167" s="34"/>
      <c r="AE167" s="34"/>
      <c r="AR167" s="214" t="s">
        <v>143</v>
      </c>
      <c r="AT167" s="214" t="s">
        <v>138</v>
      </c>
      <c r="AU167" s="214" t="s">
        <v>90</v>
      </c>
      <c r="AY167" s="17" t="s">
        <v>134</v>
      </c>
      <c r="BE167" s="215">
        <f>IF(N167="základní",J167,0)</f>
        <v>0</v>
      </c>
      <c r="BF167" s="215">
        <f>IF(N167="snížená",J167,0)</f>
        <v>0</v>
      </c>
      <c r="BG167" s="215">
        <f>IF(N167="zákl. přenesená",J167,0)</f>
        <v>0</v>
      </c>
      <c r="BH167" s="215">
        <f>IF(N167="sníž. přenesená",J167,0)</f>
        <v>0</v>
      </c>
      <c r="BI167" s="215">
        <f>IF(N167="nulová",J167,0)</f>
        <v>0</v>
      </c>
      <c r="BJ167" s="17" t="s">
        <v>88</v>
      </c>
      <c r="BK167" s="215">
        <f>ROUND(I167*H167,2)</f>
        <v>0</v>
      </c>
      <c r="BL167" s="17" t="s">
        <v>143</v>
      </c>
      <c r="BM167" s="214" t="s">
        <v>398</v>
      </c>
    </row>
    <row r="168" spans="1:65" s="2" customFormat="1" ht="224.25">
      <c r="A168" s="34"/>
      <c r="B168" s="35"/>
      <c r="C168" s="36"/>
      <c r="D168" s="216" t="s">
        <v>146</v>
      </c>
      <c r="E168" s="36"/>
      <c r="F168" s="217" t="s">
        <v>388</v>
      </c>
      <c r="G168" s="36"/>
      <c r="H168" s="36"/>
      <c r="I168" s="115"/>
      <c r="J168" s="36"/>
      <c r="K168" s="36"/>
      <c r="L168" s="39"/>
      <c r="M168" s="218"/>
      <c r="N168" s="219"/>
      <c r="O168" s="71"/>
      <c r="P168" s="71"/>
      <c r="Q168" s="71"/>
      <c r="R168" s="71"/>
      <c r="S168" s="71"/>
      <c r="T168" s="72"/>
      <c r="U168" s="34"/>
      <c r="V168" s="34"/>
      <c r="W168" s="34"/>
      <c r="X168" s="34"/>
      <c r="Y168" s="34"/>
      <c r="Z168" s="34"/>
      <c r="AA168" s="34"/>
      <c r="AB168" s="34"/>
      <c r="AC168" s="34"/>
      <c r="AD168" s="34"/>
      <c r="AE168" s="34"/>
      <c r="AT168" s="17" t="s">
        <v>146</v>
      </c>
      <c r="AU168" s="17" t="s">
        <v>90</v>
      </c>
    </row>
    <row r="169" spans="1:65" s="13" customFormat="1" ht="22.5">
      <c r="B169" s="220"/>
      <c r="C169" s="221"/>
      <c r="D169" s="216" t="s">
        <v>148</v>
      </c>
      <c r="E169" s="222" t="s">
        <v>1</v>
      </c>
      <c r="F169" s="223" t="s">
        <v>389</v>
      </c>
      <c r="G169" s="221"/>
      <c r="H169" s="224">
        <v>11982</v>
      </c>
      <c r="I169" s="225"/>
      <c r="J169" s="221"/>
      <c r="K169" s="221"/>
      <c r="L169" s="226"/>
      <c r="M169" s="227"/>
      <c r="N169" s="228"/>
      <c r="O169" s="228"/>
      <c r="P169" s="228"/>
      <c r="Q169" s="228"/>
      <c r="R169" s="228"/>
      <c r="S169" s="228"/>
      <c r="T169" s="229"/>
      <c r="AT169" s="230" t="s">
        <v>148</v>
      </c>
      <c r="AU169" s="230" t="s">
        <v>90</v>
      </c>
      <c r="AV169" s="13" t="s">
        <v>90</v>
      </c>
      <c r="AW169" s="13" t="s">
        <v>38</v>
      </c>
      <c r="AX169" s="13" t="s">
        <v>80</v>
      </c>
      <c r="AY169" s="230" t="s">
        <v>134</v>
      </c>
    </row>
    <row r="170" spans="1:65" s="13" customFormat="1" ht="11.25">
      <c r="B170" s="220"/>
      <c r="C170" s="221"/>
      <c r="D170" s="216" t="s">
        <v>148</v>
      </c>
      <c r="E170" s="222" t="s">
        <v>1</v>
      </c>
      <c r="F170" s="223" t="s">
        <v>390</v>
      </c>
      <c r="G170" s="221"/>
      <c r="H170" s="224">
        <v>-360</v>
      </c>
      <c r="I170" s="225"/>
      <c r="J170" s="221"/>
      <c r="K170" s="221"/>
      <c r="L170" s="226"/>
      <c r="M170" s="227"/>
      <c r="N170" s="228"/>
      <c r="O170" s="228"/>
      <c r="P170" s="228"/>
      <c r="Q170" s="228"/>
      <c r="R170" s="228"/>
      <c r="S170" s="228"/>
      <c r="T170" s="229"/>
      <c r="AT170" s="230" t="s">
        <v>148</v>
      </c>
      <c r="AU170" s="230" t="s">
        <v>90</v>
      </c>
      <c r="AV170" s="13" t="s">
        <v>90</v>
      </c>
      <c r="AW170" s="13" t="s">
        <v>38</v>
      </c>
      <c r="AX170" s="13" t="s">
        <v>80</v>
      </c>
      <c r="AY170" s="230" t="s">
        <v>134</v>
      </c>
    </row>
    <row r="171" spans="1:65" s="13" customFormat="1" ht="11.25">
      <c r="B171" s="220"/>
      <c r="C171" s="221"/>
      <c r="D171" s="216" t="s">
        <v>148</v>
      </c>
      <c r="E171" s="222" t="s">
        <v>1</v>
      </c>
      <c r="F171" s="223" t="s">
        <v>391</v>
      </c>
      <c r="G171" s="221"/>
      <c r="H171" s="224">
        <v>-140</v>
      </c>
      <c r="I171" s="225"/>
      <c r="J171" s="221"/>
      <c r="K171" s="221"/>
      <c r="L171" s="226"/>
      <c r="M171" s="227"/>
      <c r="N171" s="228"/>
      <c r="O171" s="228"/>
      <c r="P171" s="228"/>
      <c r="Q171" s="228"/>
      <c r="R171" s="228"/>
      <c r="S171" s="228"/>
      <c r="T171" s="229"/>
      <c r="AT171" s="230" t="s">
        <v>148</v>
      </c>
      <c r="AU171" s="230" t="s">
        <v>90</v>
      </c>
      <c r="AV171" s="13" t="s">
        <v>90</v>
      </c>
      <c r="AW171" s="13" t="s">
        <v>38</v>
      </c>
      <c r="AX171" s="13" t="s">
        <v>80</v>
      </c>
      <c r="AY171" s="230" t="s">
        <v>134</v>
      </c>
    </row>
    <row r="172" spans="1:65" s="15" customFormat="1" ht="11.25">
      <c r="B172" s="244"/>
      <c r="C172" s="245"/>
      <c r="D172" s="216" t="s">
        <v>148</v>
      </c>
      <c r="E172" s="246" t="s">
        <v>1</v>
      </c>
      <c r="F172" s="247" t="s">
        <v>392</v>
      </c>
      <c r="G172" s="245"/>
      <c r="H172" s="248">
        <v>11482</v>
      </c>
      <c r="I172" s="249"/>
      <c r="J172" s="245"/>
      <c r="K172" s="245"/>
      <c r="L172" s="250"/>
      <c r="M172" s="251"/>
      <c r="N172" s="252"/>
      <c r="O172" s="252"/>
      <c r="P172" s="252"/>
      <c r="Q172" s="252"/>
      <c r="R172" s="252"/>
      <c r="S172" s="252"/>
      <c r="T172" s="253"/>
      <c r="AT172" s="254" t="s">
        <v>148</v>
      </c>
      <c r="AU172" s="254" t="s">
        <v>90</v>
      </c>
      <c r="AV172" s="15" t="s">
        <v>143</v>
      </c>
      <c r="AW172" s="15" t="s">
        <v>38</v>
      </c>
      <c r="AX172" s="15" t="s">
        <v>88</v>
      </c>
      <c r="AY172" s="254" t="s">
        <v>134</v>
      </c>
    </row>
    <row r="173" spans="1:65" s="14" customFormat="1" ht="11.25">
      <c r="B173" s="231"/>
      <c r="C173" s="232"/>
      <c r="D173" s="216" t="s">
        <v>148</v>
      </c>
      <c r="E173" s="233" t="s">
        <v>1</v>
      </c>
      <c r="F173" s="234" t="s">
        <v>188</v>
      </c>
      <c r="G173" s="232"/>
      <c r="H173" s="233" t="s">
        <v>1</v>
      </c>
      <c r="I173" s="235"/>
      <c r="J173" s="232"/>
      <c r="K173" s="232"/>
      <c r="L173" s="236"/>
      <c r="M173" s="237"/>
      <c r="N173" s="238"/>
      <c r="O173" s="238"/>
      <c r="P173" s="238"/>
      <c r="Q173" s="238"/>
      <c r="R173" s="238"/>
      <c r="S173" s="238"/>
      <c r="T173" s="239"/>
      <c r="AT173" s="240" t="s">
        <v>148</v>
      </c>
      <c r="AU173" s="240" t="s">
        <v>90</v>
      </c>
      <c r="AV173" s="14" t="s">
        <v>88</v>
      </c>
      <c r="AW173" s="14" t="s">
        <v>38</v>
      </c>
      <c r="AX173" s="14" t="s">
        <v>80</v>
      </c>
      <c r="AY173" s="240" t="s">
        <v>134</v>
      </c>
    </row>
    <row r="174" spans="1:65" s="2" customFormat="1" ht="44.25" customHeight="1">
      <c r="A174" s="34"/>
      <c r="B174" s="35"/>
      <c r="C174" s="203" t="s">
        <v>189</v>
      </c>
      <c r="D174" s="203" t="s">
        <v>138</v>
      </c>
      <c r="E174" s="204" t="s">
        <v>399</v>
      </c>
      <c r="F174" s="205" t="s">
        <v>400</v>
      </c>
      <c r="G174" s="206" t="s">
        <v>157</v>
      </c>
      <c r="H174" s="207">
        <v>3594.6</v>
      </c>
      <c r="I174" s="208"/>
      <c r="J174" s="209">
        <f>ROUND(I174*H174,2)</f>
        <v>0</v>
      </c>
      <c r="K174" s="205" t="s">
        <v>142</v>
      </c>
      <c r="L174" s="39"/>
      <c r="M174" s="210" t="s">
        <v>1</v>
      </c>
      <c r="N174" s="211" t="s">
        <v>45</v>
      </c>
      <c r="O174" s="71"/>
      <c r="P174" s="212">
        <f>O174*H174</f>
        <v>0</v>
      </c>
      <c r="Q174" s="212">
        <v>0</v>
      </c>
      <c r="R174" s="212">
        <f>Q174*H174</f>
        <v>0</v>
      </c>
      <c r="S174" s="212">
        <v>0.316</v>
      </c>
      <c r="T174" s="213">
        <f>S174*H174</f>
        <v>1135.8935999999999</v>
      </c>
      <c r="U174" s="34"/>
      <c r="V174" s="34"/>
      <c r="W174" s="34"/>
      <c r="X174" s="34"/>
      <c r="Y174" s="34"/>
      <c r="Z174" s="34"/>
      <c r="AA174" s="34"/>
      <c r="AB174" s="34"/>
      <c r="AC174" s="34"/>
      <c r="AD174" s="34"/>
      <c r="AE174" s="34"/>
      <c r="AR174" s="214" t="s">
        <v>143</v>
      </c>
      <c r="AT174" s="214" t="s">
        <v>138</v>
      </c>
      <c r="AU174" s="214" t="s">
        <v>90</v>
      </c>
      <c r="AY174" s="17" t="s">
        <v>134</v>
      </c>
      <c r="BE174" s="215">
        <f>IF(N174="základní",J174,0)</f>
        <v>0</v>
      </c>
      <c r="BF174" s="215">
        <f>IF(N174="snížená",J174,0)</f>
        <v>0</v>
      </c>
      <c r="BG174" s="215">
        <f>IF(N174="zákl. přenesená",J174,0)</f>
        <v>0</v>
      </c>
      <c r="BH174" s="215">
        <f>IF(N174="sníž. přenesená",J174,0)</f>
        <v>0</v>
      </c>
      <c r="BI174" s="215">
        <f>IF(N174="nulová",J174,0)</f>
        <v>0</v>
      </c>
      <c r="BJ174" s="17" t="s">
        <v>88</v>
      </c>
      <c r="BK174" s="215">
        <f>ROUND(I174*H174,2)</f>
        <v>0</v>
      </c>
      <c r="BL174" s="17" t="s">
        <v>143</v>
      </c>
      <c r="BM174" s="214" t="s">
        <v>401</v>
      </c>
    </row>
    <row r="175" spans="1:65" s="2" customFormat="1" ht="253.5">
      <c r="A175" s="34"/>
      <c r="B175" s="35"/>
      <c r="C175" s="36"/>
      <c r="D175" s="216" t="s">
        <v>146</v>
      </c>
      <c r="E175" s="36"/>
      <c r="F175" s="217" t="s">
        <v>368</v>
      </c>
      <c r="G175" s="36"/>
      <c r="H175" s="36"/>
      <c r="I175" s="115"/>
      <c r="J175" s="36"/>
      <c r="K175" s="36"/>
      <c r="L175" s="39"/>
      <c r="M175" s="218"/>
      <c r="N175" s="219"/>
      <c r="O175" s="71"/>
      <c r="P175" s="71"/>
      <c r="Q175" s="71"/>
      <c r="R175" s="71"/>
      <c r="S175" s="71"/>
      <c r="T175" s="72"/>
      <c r="U175" s="34"/>
      <c r="V175" s="34"/>
      <c r="W175" s="34"/>
      <c r="X175" s="34"/>
      <c r="Y175" s="34"/>
      <c r="Z175" s="34"/>
      <c r="AA175" s="34"/>
      <c r="AB175" s="34"/>
      <c r="AC175" s="34"/>
      <c r="AD175" s="34"/>
      <c r="AE175" s="34"/>
      <c r="AT175" s="17" t="s">
        <v>146</v>
      </c>
      <c r="AU175" s="17" t="s">
        <v>90</v>
      </c>
    </row>
    <row r="176" spans="1:65" s="13" customFormat="1" ht="11.25">
      <c r="B176" s="220"/>
      <c r="C176" s="221"/>
      <c r="D176" s="216" t="s">
        <v>148</v>
      </c>
      <c r="E176" s="222" t="s">
        <v>1</v>
      </c>
      <c r="F176" s="223" t="s">
        <v>402</v>
      </c>
      <c r="G176" s="221"/>
      <c r="H176" s="224">
        <v>3594.6</v>
      </c>
      <c r="I176" s="225"/>
      <c r="J176" s="221"/>
      <c r="K176" s="221"/>
      <c r="L176" s="226"/>
      <c r="M176" s="227"/>
      <c r="N176" s="228"/>
      <c r="O176" s="228"/>
      <c r="P176" s="228"/>
      <c r="Q176" s="228"/>
      <c r="R176" s="228"/>
      <c r="S176" s="228"/>
      <c r="T176" s="229"/>
      <c r="AT176" s="230" t="s">
        <v>148</v>
      </c>
      <c r="AU176" s="230" t="s">
        <v>90</v>
      </c>
      <c r="AV176" s="13" t="s">
        <v>90</v>
      </c>
      <c r="AW176" s="13" t="s">
        <v>38</v>
      </c>
      <c r="AX176" s="13" t="s">
        <v>88</v>
      </c>
      <c r="AY176" s="230" t="s">
        <v>134</v>
      </c>
    </row>
    <row r="177" spans="1:65" s="2" customFormat="1" ht="21.75" customHeight="1">
      <c r="A177" s="34"/>
      <c r="B177" s="35"/>
      <c r="C177" s="203" t="s">
        <v>194</v>
      </c>
      <c r="D177" s="203" t="s">
        <v>138</v>
      </c>
      <c r="E177" s="204" t="s">
        <v>403</v>
      </c>
      <c r="F177" s="205" t="s">
        <v>404</v>
      </c>
      <c r="G177" s="206" t="s">
        <v>157</v>
      </c>
      <c r="H177" s="207">
        <v>70</v>
      </c>
      <c r="I177" s="208"/>
      <c r="J177" s="209">
        <f>ROUND(I177*H177,2)</f>
        <v>0</v>
      </c>
      <c r="K177" s="205" t="s">
        <v>142</v>
      </c>
      <c r="L177" s="39"/>
      <c r="M177" s="210" t="s">
        <v>1</v>
      </c>
      <c r="N177" s="211" t="s">
        <v>45</v>
      </c>
      <c r="O177" s="71"/>
      <c r="P177" s="212">
        <f>O177*H177</f>
        <v>0</v>
      </c>
      <c r="Q177" s="212">
        <v>0</v>
      </c>
      <c r="R177" s="212">
        <f>Q177*H177</f>
        <v>0</v>
      </c>
      <c r="S177" s="212">
        <v>0.41699999999999998</v>
      </c>
      <c r="T177" s="213">
        <f>S177*H177</f>
        <v>29.189999999999998</v>
      </c>
      <c r="U177" s="34"/>
      <c r="V177" s="34"/>
      <c r="W177" s="34"/>
      <c r="X177" s="34"/>
      <c r="Y177" s="34"/>
      <c r="Z177" s="34"/>
      <c r="AA177" s="34"/>
      <c r="AB177" s="34"/>
      <c r="AC177" s="34"/>
      <c r="AD177" s="34"/>
      <c r="AE177" s="34"/>
      <c r="AR177" s="214" t="s">
        <v>143</v>
      </c>
      <c r="AT177" s="214" t="s">
        <v>138</v>
      </c>
      <c r="AU177" s="214" t="s">
        <v>90</v>
      </c>
      <c r="AY177" s="17" t="s">
        <v>134</v>
      </c>
      <c r="BE177" s="215">
        <f>IF(N177="základní",J177,0)</f>
        <v>0</v>
      </c>
      <c r="BF177" s="215">
        <f>IF(N177="snížená",J177,0)</f>
        <v>0</v>
      </c>
      <c r="BG177" s="215">
        <f>IF(N177="zákl. přenesená",J177,0)</f>
        <v>0</v>
      </c>
      <c r="BH177" s="215">
        <f>IF(N177="sníž. přenesená",J177,0)</f>
        <v>0</v>
      </c>
      <c r="BI177" s="215">
        <f>IF(N177="nulová",J177,0)</f>
        <v>0</v>
      </c>
      <c r="BJ177" s="17" t="s">
        <v>88</v>
      </c>
      <c r="BK177" s="215">
        <f>ROUND(I177*H177,2)</f>
        <v>0</v>
      </c>
      <c r="BL177" s="17" t="s">
        <v>143</v>
      </c>
      <c r="BM177" s="214" t="s">
        <v>405</v>
      </c>
    </row>
    <row r="178" spans="1:65" s="2" customFormat="1" ht="146.25">
      <c r="A178" s="34"/>
      <c r="B178" s="35"/>
      <c r="C178" s="36"/>
      <c r="D178" s="216" t="s">
        <v>146</v>
      </c>
      <c r="E178" s="36"/>
      <c r="F178" s="217" t="s">
        <v>406</v>
      </c>
      <c r="G178" s="36"/>
      <c r="H178" s="36"/>
      <c r="I178" s="115"/>
      <c r="J178" s="36"/>
      <c r="K178" s="36"/>
      <c r="L178" s="39"/>
      <c r="M178" s="218"/>
      <c r="N178" s="219"/>
      <c r="O178" s="71"/>
      <c r="P178" s="71"/>
      <c r="Q178" s="71"/>
      <c r="R178" s="71"/>
      <c r="S178" s="71"/>
      <c r="T178" s="72"/>
      <c r="U178" s="34"/>
      <c r="V178" s="34"/>
      <c r="W178" s="34"/>
      <c r="X178" s="34"/>
      <c r="Y178" s="34"/>
      <c r="Z178" s="34"/>
      <c r="AA178" s="34"/>
      <c r="AB178" s="34"/>
      <c r="AC178" s="34"/>
      <c r="AD178" s="34"/>
      <c r="AE178" s="34"/>
      <c r="AT178" s="17" t="s">
        <v>146</v>
      </c>
      <c r="AU178" s="17" t="s">
        <v>90</v>
      </c>
    </row>
    <row r="179" spans="1:65" s="13" customFormat="1" ht="11.25">
      <c r="B179" s="220"/>
      <c r="C179" s="221"/>
      <c r="D179" s="216" t="s">
        <v>148</v>
      </c>
      <c r="E179" s="222" t="s">
        <v>1</v>
      </c>
      <c r="F179" s="223" t="s">
        <v>407</v>
      </c>
      <c r="G179" s="221"/>
      <c r="H179" s="224">
        <v>70</v>
      </c>
      <c r="I179" s="225"/>
      <c r="J179" s="221"/>
      <c r="K179" s="221"/>
      <c r="L179" s="226"/>
      <c r="M179" s="227"/>
      <c r="N179" s="228"/>
      <c r="O179" s="228"/>
      <c r="P179" s="228"/>
      <c r="Q179" s="228"/>
      <c r="R179" s="228"/>
      <c r="S179" s="228"/>
      <c r="T179" s="229"/>
      <c r="AT179" s="230" t="s">
        <v>148</v>
      </c>
      <c r="AU179" s="230" t="s">
        <v>90</v>
      </c>
      <c r="AV179" s="13" t="s">
        <v>90</v>
      </c>
      <c r="AW179" s="13" t="s">
        <v>38</v>
      </c>
      <c r="AX179" s="13" t="s">
        <v>88</v>
      </c>
      <c r="AY179" s="230" t="s">
        <v>134</v>
      </c>
    </row>
    <row r="180" spans="1:65" s="14" customFormat="1" ht="11.25">
      <c r="B180" s="231"/>
      <c r="C180" s="232"/>
      <c r="D180" s="216" t="s">
        <v>148</v>
      </c>
      <c r="E180" s="233" t="s">
        <v>1</v>
      </c>
      <c r="F180" s="234" t="s">
        <v>188</v>
      </c>
      <c r="G180" s="232"/>
      <c r="H180" s="233" t="s">
        <v>1</v>
      </c>
      <c r="I180" s="235"/>
      <c r="J180" s="232"/>
      <c r="K180" s="232"/>
      <c r="L180" s="236"/>
      <c r="M180" s="237"/>
      <c r="N180" s="238"/>
      <c r="O180" s="238"/>
      <c r="P180" s="238"/>
      <c r="Q180" s="238"/>
      <c r="R180" s="238"/>
      <c r="S180" s="238"/>
      <c r="T180" s="239"/>
      <c r="AT180" s="240" t="s">
        <v>148</v>
      </c>
      <c r="AU180" s="240" t="s">
        <v>90</v>
      </c>
      <c r="AV180" s="14" t="s">
        <v>88</v>
      </c>
      <c r="AW180" s="14" t="s">
        <v>38</v>
      </c>
      <c r="AX180" s="14" t="s">
        <v>80</v>
      </c>
      <c r="AY180" s="240" t="s">
        <v>134</v>
      </c>
    </row>
    <row r="181" spans="1:65" s="2" customFormat="1" ht="33" customHeight="1">
      <c r="A181" s="34"/>
      <c r="B181" s="35"/>
      <c r="C181" s="203" t="s">
        <v>199</v>
      </c>
      <c r="D181" s="203" t="s">
        <v>138</v>
      </c>
      <c r="E181" s="204" t="s">
        <v>408</v>
      </c>
      <c r="F181" s="205" t="s">
        <v>409</v>
      </c>
      <c r="G181" s="206" t="s">
        <v>157</v>
      </c>
      <c r="H181" s="207">
        <v>70</v>
      </c>
      <c r="I181" s="208"/>
      <c r="J181" s="209">
        <f>ROUND(I181*H181,2)</f>
        <v>0</v>
      </c>
      <c r="K181" s="205" t="s">
        <v>142</v>
      </c>
      <c r="L181" s="39"/>
      <c r="M181" s="210" t="s">
        <v>1</v>
      </c>
      <c r="N181" s="211" t="s">
        <v>45</v>
      </c>
      <c r="O181" s="71"/>
      <c r="P181" s="212">
        <f>O181*H181</f>
        <v>0</v>
      </c>
      <c r="Q181" s="212">
        <v>0</v>
      </c>
      <c r="R181" s="212">
        <f>Q181*H181</f>
        <v>0</v>
      </c>
      <c r="S181" s="212">
        <v>0.41699999999999998</v>
      </c>
      <c r="T181" s="213">
        <f>S181*H181</f>
        <v>29.189999999999998</v>
      </c>
      <c r="U181" s="34"/>
      <c r="V181" s="34"/>
      <c r="W181" s="34"/>
      <c r="X181" s="34"/>
      <c r="Y181" s="34"/>
      <c r="Z181" s="34"/>
      <c r="AA181" s="34"/>
      <c r="AB181" s="34"/>
      <c r="AC181" s="34"/>
      <c r="AD181" s="34"/>
      <c r="AE181" s="34"/>
      <c r="AR181" s="214" t="s">
        <v>143</v>
      </c>
      <c r="AT181" s="214" t="s">
        <v>138</v>
      </c>
      <c r="AU181" s="214" t="s">
        <v>90</v>
      </c>
      <c r="AY181" s="17" t="s">
        <v>134</v>
      </c>
      <c r="BE181" s="215">
        <f>IF(N181="základní",J181,0)</f>
        <v>0</v>
      </c>
      <c r="BF181" s="215">
        <f>IF(N181="snížená",J181,0)</f>
        <v>0</v>
      </c>
      <c r="BG181" s="215">
        <f>IF(N181="zákl. přenesená",J181,0)</f>
        <v>0</v>
      </c>
      <c r="BH181" s="215">
        <f>IF(N181="sníž. přenesená",J181,0)</f>
        <v>0</v>
      </c>
      <c r="BI181" s="215">
        <f>IF(N181="nulová",J181,0)</f>
        <v>0</v>
      </c>
      <c r="BJ181" s="17" t="s">
        <v>88</v>
      </c>
      <c r="BK181" s="215">
        <f>ROUND(I181*H181,2)</f>
        <v>0</v>
      </c>
      <c r="BL181" s="17" t="s">
        <v>143</v>
      </c>
      <c r="BM181" s="214" t="s">
        <v>410</v>
      </c>
    </row>
    <row r="182" spans="1:65" s="2" customFormat="1" ht="146.25">
      <c r="A182" s="34"/>
      <c r="B182" s="35"/>
      <c r="C182" s="36"/>
      <c r="D182" s="216" t="s">
        <v>146</v>
      </c>
      <c r="E182" s="36"/>
      <c r="F182" s="217" t="s">
        <v>406</v>
      </c>
      <c r="G182" s="36"/>
      <c r="H182" s="36"/>
      <c r="I182" s="115"/>
      <c r="J182" s="36"/>
      <c r="K182" s="36"/>
      <c r="L182" s="39"/>
      <c r="M182" s="218"/>
      <c r="N182" s="219"/>
      <c r="O182" s="71"/>
      <c r="P182" s="71"/>
      <c r="Q182" s="71"/>
      <c r="R182" s="71"/>
      <c r="S182" s="71"/>
      <c r="T182" s="72"/>
      <c r="U182" s="34"/>
      <c r="V182" s="34"/>
      <c r="W182" s="34"/>
      <c r="X182" s="34"/>
      <c r="Y182" s="34"/>
      <c r="Z182" s="34"/>
      <c r="AA182" s="34"/>
      <c r="AB182" s="34"/>
      <c r="AC182" s="34"/>
      <c r="AD182" s="34"/>
      <c r="AE182" s="34"/>
      <c r="AT182" s="17" t="s">
        <v>146</v>
      </c>
      <c r="AU182" s="17" t="s">
        <v>90</v>
      </c>
    </row>
    <row r="183" spans="1:65" s="13" customFormat="1" ht="11.25">
      <c r="B183" s="220"/>
      <c r="C183" s="221"/>
      <c r="D183" s="216" t="s">
        <v>148</v>
      </c>
      <c r="E183" s="222" t="s">
        <v>1</v>
      </c>
      <c r="F183" s="223" t="s">
        <v>411</v>
      </c>
      <c r="G183" s="221"/>
      <c r="H183" s="224">
        <v>70</v>
      </c>
      <c r="I183" s="225"/>
      <c r="J183" s="221"/>
      <c r="K183" s="221"/>
      <c r="L183" s="226"/>
      <c r="M183" s="227"/>
      <c r="N183" s="228"/>
      <c r="O183" s="228"/>
      <c r="P183" s="228"/>
      <c r="Q183" s="228"/>
      <c r="R183" s="228"/>
      <c r="S183" s="228"/>
      <c r="T183" s="229"/>
      <c r="AT183" s="230" t="s">
        <v>148</v>
      </c>
      <c r="AU183" s="230" t="s">
        <v>90</v>
      </c>
      <c r="AV183" s="13" t="s">
        <v>90</v>
      </c>
      <c r="AW183" s="13" t="s">
        <v>38</v>
      </c>
      <c r="AX183" s="13" t="s">
        <v>88</v>
      </c>
      <c r="AY183" s="230" t="s">
        <v>134</v>
      </c>
    </row>
    <row r="184" spans="1:65" s="14" customFormat="1" ht="11.25">
      <c r="B184" s="231"/>
      <c r="C184" s="232"/>
      <c r="D184" s="216" t="s">
        <v>148</v>
      </c>
      <c r="E184" s="233" t="s">
        <v>1</v>
      </c>
      <c r="F184" s="234" t="s">
        <v>188</v>
      </c>
      <c r="G184" s="232"/>
      <c r="H184" s="233" t="s">
        <v>1</v>
      </c>
      <c r="I184" s="235"/>
      <c r="J184" s="232"/>
      <c r="K184" s="232"/>
      <c r="L184" s="236"/>
      <c r="M184" s="237"/>
      <c r="N184" s="238"/>
      <c r="O184" s="238"/>
      <c r="P184" s="238"/>
      <c r="Q184" s="238"/>
      <c r="R184" s="238"/>
      <c r="S184" s="238"/>
      <c r="T184" s="239"/>
      <c r="AT184" s="240" t="s">
        <v>148</v>
      </c>
      <c r="AU184" s="240" t="s">
        <v>90</v>
      </c>
      <c r="AV184" s="14" t="s">
        <v>88</v>
      </c>
      <c r="AW184" s="14" t="s">
        <v>38</v>
      </c>
      <c r="AX184" s="14" t="s">
        <v>80</v>
      </c>
      <c r="AY184" s="240" t="s">
        <v>134</v>
      </c>
    </row>
    <row r="185" spans="1:65" s="2" customFormat="1" ht="33" customHeight="1">
      <c r="A185" s="34"/>
      <c r="B185" s="35"/>
      <c r="C185" s="203" t="s">
        <v>206</v>
      </c>
      <c r="D185" s="203" t="s">
        <v>138</v>
      </c>
      <c r="E185" s="204" t="s">
        <v>412</v>
      </c>
      <c r="F185" s="205" t="s">
        <v>413</v>
      </c>
      <c r="G185" s="206" t="s">
        <v>157</v>
      </c>
      <c r="H185" s="207">
        <v>11622</v>
      </c>
      <c r="I185" s="208"/>
      <c r="J185" s="209">
        <f>ROUND(I185*H185,2)</f>
        <v>0</v>
      </c>
      <c r="K185" s="205" t="s">
        <v>142</v>
      </c>
      <c r="L185" s="39"/>
      <c r="M185" s="210" t="s">
        <v>1</v>
      </c>
      <c r="N185" s="211" t="s">
        <v>45</v>
      </c>
      <c r="O185" s="71"/>
      <c r="P185" s="212">
        <f>O185*H185</f>
        <v>0</v>
      </c>
      <c r="Q185" s="212">
        <v>0</v>
      </c>
      <c r="R185" s="212">
        <f>Q185*H185</f>
        <v>0</v>
      </c>
      <c r="S185" s="212">
        <v>0.32500000000000001</v>
      </c>
      <c r="T185" s="213">
        <f>S185*H185</f>
        <v>3777.15</v>
      </c>
      <c r="U185" s="34"/>
      <c r="V185" s="34"/>
      <c r="W185" s="34"/>
      <c r="X185" s="34"/>
      <c r="Y185" s="34"/>
      <c r="Z185" s="34"/>
      <c r="AA185" s="34"/>
      <c r="AB185" s="34"/>
      <c r="AC185" s="34"/>
      <c r="AD185" s="34"/>
      <c r="AE185" s="34"/>
      <c r="AR185" s="214" t="s">
        <v>143</v>
      </c>
      <c r="AT185" s="214" t="s">
        <v>138</v>
      </c>
      <c r="AU185" s="214" t="s">
        <v>90</v>
      </c>
      <c r="AY185" s="17" t="s">
        <v>134</v>
      </c>
      <c r="BE185" s="215">
        <f>IF(N185="základní",J185,0)</f>
        <v>0</v>
      </c>
      <c r="BF185" s="215">
        <f>IF(N185="snížená",J185,0)</f>
        <v>0</v>
      </c>
      <c r="BG185" s="215">
        <f>IF(N185="zákl. přenesená",J185,0)</f>
        <v>0</v>
      </c>
      <c r="BH185" s="215">
        <f>IF(N185="sníž. přenesená",J185,0)</f>
        <v>0</v>
      </c>
      <c r="BI185" s="215">
        <f>IF(N185="nulová",J185,0)</f>
        <v>0</v>
      </c>
      <c r="BJ185" s="17" t="s">
        <v>88</v>
      </c>
      <c r="BK185" s="215">
        <f>ROUND(I185*H185,2)</f>
        <v>0</v>
      </c>
      <c r="BL185" s="17" t="s">
        <v>143</v>
      </c>
      <c r="BM185" s="214" t="s">
        <v>414</v>
      </c>
    </row>
    <row r="186" spans="1:65" s="2" customFormat="1" ht="253.5">
      <c r="A186" s="34"/>
      <c r="B186" s="35"/>
      <c r="C186" s="36"/>
      <c r="D186" s="216" t="s">
        <v>146</v>
      </c>
      <c r="E186" s="36"/>
      <c r="F186" s="217" t="s">
        <v>368</v>
      </c>
      <c r="G186" s="36"/>
      <c r="H186" s="36"/>
      <c r="I186" s="115"/>
      <c r="J186" s="36"/>
      <c r="K186" s="36"/>
      <c r="L186" s="39"/>
      <c r="M186" s="218"/>
      <c r="N186" s="219"/>
      <c r="O186" s="71"/>
      <c r="P186" s="71"/>
      <c r="Q186" s="71"/>
      <c r="R186" s="71"/>
      <c r="S186" s="71"/>
      <c r="T186" s="72"/>
      <c r="U186" s="34"/>
      <c r="V186" s="34"/>
      <c r="W186" s="34"/>
      <c r="X186" s="34"/>
      <c r="Y186" s="34"/>
      <c r="Z186" s="34"/>
      <c r="AA186" s="34"/>
      <c r="AB186" s="34"/>
      <c r="AC186" s="34"/>
      <c r="AD186" s="34"/>
      <c r="AE186" s="34"/>
      <c r="AT186" s="17" t="s">
        <v>146</v>
      </c>
      <c r="AU186" s="17" t="s">
        <v>90</v>
      </c>
    </row>
    <row r="187" spans="1:65" s="13" customFormat="1" ht="22.5">
      <c r="B187" s="220"/>
      <c r="C187" s="221"/>
      <c r="D187" s="216" t="s">
        <v>148</v>
      </c>
      <c r="E187" s="222" t="s">
        <v>1</v>
      </c>
      <c r="F187" s="223" t="s">
        <v>389</v>
      </c>
      <c r="G187" s="221"/>
      <c r="H187" s="224">
        <v>11982</v>
      </c>
      <c r="I187" s="225"/>
      <c r="J187" s="221"/>
      <c r="K187" s="221"/>
      <c r="L187" s="226"/>
      <c r="M187" s="227"/>
      <c r="N187" s="228"/>
      <c r="O187" s="228"/>
      <c r="P187" s="228"/>
      <c r="Q187" s="228"/>
      <c r="R187" s="228"/>
      <c r="S187" s="228"/>
      <c r="T187" s="229"/>
      <c r="AT187" s="230" t="s">
        <v>148</v>
      </c>
      <c r="AU187" s="230" t="s">
        <v>90</v>
      </c>
      <c r="AV187" s="13" t="s">
        <v>90</v>
      </c>
      <c r="AW187" s="13" t="s">
        <v>38</v>
      </c>
      <c r="AX187" s="13" t="s">
        <v>80</v>
      </c>
      <c r="AY187" s="230" t="s">
        <v>134</v>
      </c>
    </row>
    <row r="188" spans="1:65" s="13" customFormat="1" ht="11.25">
      <c r="B188" s="220"/>
      <c r="C188" s="221"/>
      <c r="D188" s="216" t="s">
        <v>148</v>
      </c>
      <c r="E188" s="222" t="s">
        <v>1</v>
      </c>
      <c r="F188" s="223" t="s">
        <v>390</v>
      </c>
      <c r="G188" s="221"/>
      <c r="H188" s="224">
        <v>-360</v>
      </c>
      <c r="I188" s="225"/>
      <c r="J188" s="221"/>
      <c r="K188" s="221"/>
      <c r="L188" s="226"/>
      <c r="M188" s="227"/>
      <c r="N188" s="228"/>
      <c r="O188" s="228"/>
      <c r="P188" s="228"/>
      <c r="Q188" s="228"/>
      <c r="R188" s="228"/>
      <c r="S188" s="228"/>
      <c r="T188" s="229"/>
      <c r="AT188" s="230" t="s">
        <v>148</v>
      </c>
      <c r="AU188" s="230" t="s">
        <v>90</v>
      </c>
      <c r="AV188" s="13" t="s">
        <v>90</v>
      </c>
      <c r="AW188" s="13" t="s">
        <v>38</v>
      </c>
      <c r="AX188" s="13" t="s">
        <v>80</v>
      </c>
      <c r="AY188" s="230" t="s">
        <v>134</v>
      </c>
    </row>
    <row r="189" spans="1:65" s="15" customFormat="1" ht="11.25">
      <c r="B189" s="244"/>
      <c r="C189" s="245"/>
      <c r="D189" s="216" t="s">
        <v>148</v>
      </c>
      <c r="E189" s="246" t="s">
        <v>1</v>
      </c>
      <c r="F189" s="247" t="s">
        <v>392</v>
      </c>
      <c r="G189" s="245"/>
      <c r="H189" s="248">
        <v>11622</v>
      </c>
      <c r="I189" s="249"/>
      <c r="J189" s="245"/>
      <c r="K189" s="245"/>
      <c r="L189" s="250"/>
      <c r="M189" s="251"/>
      <c r="N189" s="252"/>
      <c r="O189" s="252"/>
      <c r="P189" s="252"/>
      <c r="Q189" s="252"/>
      <c r="R189" s="252"/>
      <c r="S189" s="252"/>
      <c r="T189" s="253"/>
      <c r="AT189" s="254" t="s">
        <v>148</v>
      </c>
      <c r="AU189" s="254" t="s">
        <v>90</v>
      </c>
      <c r="AV189" s="15" t="s">
        <v>143</v>
      </c>
      <c r="AW189" s="15" t="s">
        <v>38</v>
      </c>
      <c r="AX189" s="15" t="s">
        <v>88</v>
      </c>
      <c r="AY189" s="254" t="s">
        <v>134</v>
      </c>
    </row>
    <row r="190" spans="1:65" s="14" customFormat="1" ht="11.25">
      <c r="B190" s="231"/>
      <c r="C190" s="232"/>
      <c r="D190" s="216" t="s">
        <v>148</v>
      </c>
      <c r="E190" s="233" t="s">
        <v>1</v>
      </c>
      <c r="F190" s="234" t="s">
        <v>188</v>
      </c>
      <c r="G190" s="232"/>
      <c r="H190" s="233" t="s">
        <v>1</v>
      </c>
      <c r="I190" s="235"/>
      <c r="J190" s="232"/>
      <c r="K190" s="232"/>
      <c r="L190" s="236"/>
      <c r="M190" s="237"/>
      <c r="N190" s="238"/>
      <c r="O190" s="238"/>
      <c r="P190" s="238"/>
      <c r="Q190" s="238"/>
      <c r="R190" s="238"/>
      <c r="S190" s="238"/>
      <c r="T190" s="239"/>
      <c r="AT190" s="240" t="s">
        <v>148</v>
      </c>
      <c r="AU190" s="240" t="s">
        <v>90</v>
      </c>
      <c r="AV190" s="14" t="s">
        <v>88</v>
      </c>
      <c r="AW190" s="14" t="s">
        <v>38</v>
      </c>
      <c r="AX190" s="14" t="s">
        <v>80</v>
      </c>
      <c r="AY190" s="240" t="s">
        <v>134</v>
      </c>
    </row>
    <row r="191" spans="1:65" s="2" customFormat="1" ht="33" customHeight="1">
      <c r="A191" s="34"/>
      <c r="B191" s="35"/>
      <c r="C191" s="203" t="s">
        <v>211</v>
      </c>
      <c r="D191" s="203" t="s">
        <v>138</v>
      </c>
      <c r="E191" s="204" t="s">
        <v>415</v>
      </c>
      <c r="F191" s="205" t="s">
        <v>416</v>
      </c>
      <c r="G191" s="206" t="s">
        <v>157</v>
      </c>
      <c r="H191" s="207">
        <v>360</v>
      </c>
      <c r="I191" s="208"/>
      <c r="J191" s="209">
        <f>ROUND(I191*H191,2)</f>
        <v>0</v>
      </c>
      <c r="K191" s="205" t="s">
        <v>142</v>
      </c>
      <c r="L191" s="39"/>
      <c r="M191" s="210" t="s">
        <v>1</v>
      </c>
      <c r="N191" s="211" t="s">
        <v>45</v>
      </c>
      <c r="O191" s="71"/>
      <c r="P191" s="212">
        <f>O191*H191</f>
        <v>0</v>
      </c>
      <c r="Q191" s="212">
        <v>0</v>
      </c>
      <c r="R191" s="212">
        <f>Q191*H191</f>
        <v>0</v>
      </c>
      <c r="S191" s="212">
        <v>0.63</v>
      </c>
      <c r="T191" s="213">
        <f>S191*H191</f>
        <v>226.8</v>
      </c>
      <c r="U191" s="34"/>
      <c r="V191" s="34"/>
      <c r="W191" s="34"/>
      <c r="X191" s="34"/>
      <c r="Y191" s="34"/>
      <c r="Z191" s="34"/>
      <c r="AA191" s="34"/>
      <c r="AB191" s="34"/>
      <c r="AC191" s="34"/>
      <c r="AD191" s="34"/>
      <c r="AE191" s="34"/>
      <c r="AR191" s="214" t="s">
        <v>143</v>
      </c>
      <c r="AT191" s="214" t="s">
        <v>138</v>
      </c>
      <c r="AU191" s="214" t="s">
        <v>90</v>
      </c>
      <c r="AY191" s="17" t="s">
        <v>134</v>
      </c>
      <c r="BE191" s="215">
        <f>IF(N191="základní",J191,0)</f>
        <v>0</v>
      </c>
      <c r="BF191" s="215">
        <f>IF(N191="snížená",J191,0)</f>
        <v>0</v>
      </c>
      <c r="BG191" s="215">
        <f>IF(N191="zákl. přenesená",J191,0)</f>
        <v>0</v>
      </c>
      <c r="BH191" s="215">
        <f>IF(N191="sníž. přenesená",J191,0)</f>
        <v>0</v>
      </c>
      <c r="BI191" s="215">
        <f>IF(N191="nulová",J191,0)</f>
        <v>0</v>
      </c>
      <c r="BJ191" s="17" t="s">
        <v>88</v>
      </c>
      <c r="BK191" s="215">
        <f>ROUND(I191*H191,2)</f>
        <v>0</v>
      </c>
      <c r="BL191" s="17" t="s">
        <v>143</v>
      </c>
      <c r="BM191" s="214" t="s">
        <v>417</v>
      </c>
    </row>
    <row r="192" spans="1:65" s="2" customFormat="1" ht="253.5">
      <c r="A192" s="34"/>
      <c r="B192" s="35"/>
      <c r="C192" s="36"/>
      <c r="D192" s="216" t="s">
        <v>146</v>
      </c>
      <c r="E192" s="36"/>
      <c r="F192" s="217" t="s">
        <v>368</v>
      </c>
      <c r="G192" s="36"/>
      <c r="H192" s="36"/>
      <c r="I192" s="115"/>
      <c r="J192" s="36"/>
      <c r="K192" s="36"/>
      <c r="L192" s="39"/>
      <c r="M192" s="218"/>
      <c r="N192" s="219"/>
      <c r="O192" s="71"/>
      <c r="P192" s="71"/>
      <c r="Q192" s="71"/>
      <c r="R192" s="71"/>
      <c r="S192" s="71"/>
      <c r="T192" s="72"/>
      <c r="U192" s="34"/>
      <c r="V192" s="34"/>
      <c r="W192" s="34"/>
      <c r="X192" s="34"/>
      <c r="Y192" s="34"/>
      <c r="Z192" s="34"/>
      <c r="AA192" s="34"/>
      <c r="AB192" s="34"/>
      <c r="AC192" s="34"/>
      <c r="AD192" s="34"/>
      <c r="AE192" s="34"/>
      <c r="AT192" s="17" t="s">
        <v>146</v>
      </c>
      <c r="AU192" s="17" t="s">
        <v>90</v>
      </c>
    </row>
    <row r="193" spans="1:65" s="13" customFormat="1" ht="11.25">
      <c r="B193" s="220"/>
      <c r="C193" s="221"/>
      <c r="D193" s="216" t="s">
        <v>148</v>
      </c>
      <c r="E193" s="222" t="s">
        <v>1</v>
      </c>
      <c r="F193" s="223" t="s">
        <v>418</v>
      </c>
      <c r="G193" s="221"/>
      <c r="H193" s="224">
        <v>360</v>
      </c>
      <c r="I193" s="225"/>
      <c r="J193" s="221"/>
      <c r="K193" s="221"/>
      <c r="L193" s="226"/>
      <c r="M193" s="227"/>
      <c r="N193" s="228"/>
      <c r="O193" s="228"/>
      <c r="P193" s="228"/>
      <c r="Q193" s="228"/>
      <c r="R193" s="228"/>
      <c r="S193" s="228"/>
      <c r="T193" s="229"/>
      <c r="AT193" s="230" t="s">
        <v>148</v>
      </c>
      <c r="AU193" s="230" t="s">
        <v>90</v>
      </c>
      <c r="AV193" s="13" t="s">
        <v>90</v>
      </c>
      <c r="AW193" s="13" t="s">
        <v>38</v>
      </c>
      <c r="AX193" s="13" t="s">
        <v>88</v>
      </c>
      <c r="AY193" s="230" t="s">
        <v>134</v>
      </c>
    </row>
    <row r="194" spans="1:65" s="14" customFormat="1" ht="11.25">
      <c r="B194" s="231"/>
      <c r="C194" s="232"/>
      <c r="D194" s="216" t="s">
        <v>148</v>
      </c>
      <c r="E194" s="233" t="s">
        <v>1</v>
      </c>
      <c r="F194" s="234" t="s">
        <v>419</v>
      </c>
      <c r="G194" s="232"/>
      <c r="H194" s="233" t="s">
        <v>1</v>
      </c>
      <c r="I194" s="235"/>
      <c r="J194" s="232"/>
      <c r="K194" s="232"/>
      <c r="L194" s="236"/>
      <c r="M194" s="237"/>
      <c r="N194" s="238"/>
      <c r="O194" s="238"/>
      <c r="P194" s="238"/>
      <c r="Q194" s="238"/>
      <c r="R194" s="238"/>
      <c r="S194" s="238"/>
      <c r="T194" s="239"/>
      <c r="AT194" s="240" t="s">
        <v>148</v>
      </c>
      <c r="AU194" s="240" t="s">
        <v>90</v>
      </c>
      <c r="AV194" s="14" t="s">
        <v>88</v>
      </c>
      <c r="AW194" s="14" t="s">
        <v>38</v>
      </c>
      <c r="AX194" s="14" t="s">
        <v>80</v>
      </c>
      <c r="AY194" s="240" t="s">
        <v>134</v>
      </c>
    </row>
    <row r="195" spans="1:65" s="2" customFormat="1" ht="33" customHeight="1">
      <c r="A195" s="34"/>
      <c r="B195" s="35"/>
      <c r="C195" s="203" t="s">
        <v>218</v>
      </c>
      <c r="D195" s="203" t="s">
        <v>138</v>
      </c>
      <c r="E195" s="204" t="s">
        <v>420</v>
      </c>
      <c r="F195" s="205" t="s">
        <v>421</v>
      </c>
      <c r="G195" s="206" t="s">
        <v>157</v>
      </c>
      <c r="H195" s="207">
        <v>360</v>
      </c>
      <c r="I195" s="208"/>
      <c r="J195" s="209">
        <f>ROUND(I195*H195,2)</f>
        <v>0</v>
      </c>
      <c r="K195" s="205" t="s">
        <v>142</v>
      </c>
      <c r="L195" s="39"/>
      <c r="M195" s="210" t="s">
        <v>1</v>
      </c>
      <c r="N195" s="211" t="s">
        <v>45</v>
      </c>
      <c r="O195" s="71"/>
      <c r="P195" s="212">
        <f>O195*H195</f>
        <v>0</v>
      </c>
      <c r="Q195" s="212">
        <v>0</v>
      </c>
      <c r="R195" s="212">
        <f>Q195*H195</f>
        <v>0</v>
      </c>
      <c r="S195" s="212">
        <v>0.63</v>
      </c>
      <c r="T195" s="213">
        <f>S195*H195</f>
        <v>226.8</v>
      </c>
      <c r="U195" s="34"/>
      <c r="V195" s="34"/>
      <c r="W195" s="34"/>
      <c r="X195" s="34"/>
      <c r="Y195" s="34"/>
      <c r="Z195" s="34"/>
      <c r="AA195" s="34"/>
      <c r="AB195" s="34"/>
      <c r="AC195" s="34"/>
      <c r="AD195" s="34"/>
      <c r="AE195" s="34"/>
      <c r="AR195" s="214" t="s">
        <v>143</v>
      </c>
      <c r="AT195" s="214" t="s">
        <v>138</v>
      </c>
      <c r="AU195" s="214" t="s">
        <v>90</v>
      </c>
      <c r="AY195" s="17" t="s">
        <v>134</v>
      </c>
      <c r="BE195" s="215">
        <f>IF(N195="základní",J195,0)</f>
        <v>0</v>
      </c>
      <c r="BF195" s="215">
        <f>IF(N195="snížená",J195,0)</f>
        <v>0</v>
      </c>
      <c r="BG195" s="215">
        <f>IF(N195="zákl. přenesená",J195,0)</f>
        <v>0</v>
      </c>
      <c r="BH195" s="215">
        <f>IF(N195="sníž. přenesená",J195,0)</f>
        <v>0</v>
      </c>
      <c r="BI195" s="215">
        <f>IF(N195="nulová",J195,0)</f>
        <v>0</v>
      </c>
      <c r="BJ195" s="17" t="s">
        <v>88</v>
      </c>
      <c r="BK195" s="215">
        <f>ROUND(I195*H195,2)</f>
        <v>0</v>
      </c>
      <c r="BL195" s="17" t="s">
        <v>143</v>
      </c>
      <c r="BM195" s="214" t="s">
        <v>422</v>
      </c>
    </row>
    <row r="196" spans="1:65" s="2" customFormat="1" ht="253.5">
      <c r="A196" s="34"/>
      <c r="B196" s="35"/>
      <c r="C196" s="36"/>
      <c r="D196" s="216" t="s">
        <v>146</v>
      </c>
      <c r="E196" s="36"/>
      <c r="F196" s="217" t="s">
        <v>368</v>
      </c>
      <c r="G196" s="36"/>
      <c r="H196" s="36"/>
      <c r="I196" s="115"/>
      <c r="J196" s="36"/>
      <c r="K196" s="36"/>
      <c r="L196" s="39"/>
      <c r="M196" s="218"/>
      <c r="N196" s="219"/>
      <c r="O196" s="71"/>
      <c r="P196" s="71"/>
      <c r="Q196" s="71"/>
      <c r="R196" s="71"/>
      <c r="S196" s="71"/>
      <c r="T196" s="72"/>
      <c r="U196" s="34"/>
      <c r="V196" s="34"/>
      <c r="W196" s="34"/>
      <c r="X196" s="34"/>
      <c r="Y196" s="34"/>
      <c r="Z196" s="34"/>
      <c r="AA196" s="34"/>
      <c r="AB196" s="34"/>
      <c r="AC196" s="34"/>
      <c r="AD196" s="34"/>
      <c r="AE196" s="34"/>
      <c r="AT196" s="17" t="s">
        <v>146</v>
      </c>
      <c r="AU196" s="17" t="s">
        <v>90</v>
      </c>
    </row>
    <row r="197" spans="1:65" s="13" customFormat="1" ht="11.25">
      <c r="B197" s="220"/>
      <c r="C197" s="221"/>
      <c r="D197" s="216" t="s">
        <v>148</v>
      </c>
      <c r="E197" s="222" t="s">
        <v>1</v>
      </c>
      <c r="F197" s="223" t="s">
        <v>418</v>
      </c>
      <c r="G197" s="221"/>
      <c r="H197" s="224">
        <v>360</v>
      </c>
      <c r="I197" s="225"/>
      <c r="J197" s="221"/>
      <c r="K197" s="221"/>
      <c r="L197" s="226"/>
      <c r="M197" s="227"/>
      <c r="N197" s="228"/>
      <c r="O197" s="228"/>
      <c r="P197" s="228"/>
      <c r="Q197" s="228"/>
      <c r="R197" s="228"/>
      <c r="S197" s="228"/>
      <c r="T197" s="229"/>
      <c r="AT197" s="230" t="s">
        <v>148</v>
      </c>
      <c r="AU197" s="230" t="s">
        <v>90</v>
      </c>
      <c r="AV197" s="13" t="s">
        <v>90</v>
      </c>
      <c r="AW197" s="13" t="s">
        <v>38</v>
      </c>
      <c r="AX197" s="13" t="s">
        <v>88</v>
      </c>
      <c r="AY197" s="230" t="s">
        <v>134</v>
      </c>
    </row>
    <row r="198" spans="1:65" s="14" customFormat="1" ht="11.25">
      <c r="B198" s="231"/>
      <c r="C198" s="232"/>
      <c r="D198" s="216" t="s">
        <v>148</v>
      </c>
      <c r="E198" s="233" t="s">
        <v>1</v>
      </c>
      <c r="F198" s="234" t="s">
        <v>419</v>
      </c>
      <c r="G198" s="232"/>
      <c r="H198" s="233" t="s">
        <v>1</v>
      </c>
      <c r="I198" s="235"/>
      <c r="J198" s="232"/>
      <c r="K198" s="232"/>
      <c r="L198" s="236"/>
      <c r="M198" s="237"/>
      <c r="N198" s="238"/>
      <c r="O198" s="238"/>
      <c r="P198" s="238"/>
      <c r="Q198" s="238"/>
      <c r="R198" s="238"/>
      <c r="S198" s="238"/>
      <c r="T198" s="239"/>
      <c r="AT198" s="240" t="s">
        <v>148</v>
      </c>
      <c r="AU198" s="240" t="s">
        <v>90</v>
      </c>
      <c r="AV198" s="14" t="s">
        <v>88</v>
      </c>
      <c r="AW198" s="14" t="s">
        <v>38</v>
      </c>
      <c r="AX198" s="14" t="s">
        <v>80</v>
      </c>
      <c r="AY198" s="240" t="s">
        <v>134</v>
      </c>
    </row>
    <row r="199" spans="1:65" s="2" customFormat="1" ht="33" customHeight="1">
      <c r="A199" s="34"/>
      <c r="B199" s="35"/>
      <c r="C199" s="203" t="s">
        <v>8</v>
      </c>
      <c r="D199" s="203" t="s">
        <v>138</v>
      </c>
      <c r="E199" s="204" t="s">
        <v>423</v>
      </c>
      <c r="F199" s="205" t="s">
        <v>424</v>
      </c>
      <c r="G199" s="206" t="s">
        <v>157</v>
      </c>
      <c r="H199" s="207">
        <v>11982</v>
      </c>
      <c r="I199" s="208"/>
      <c r="J199" s="209">
        <f>ROUND(I199*H199,2)</f>
        <v>0</v>
      </c>
      <c r="K199" s="205" t="s">
        <v>142</v>
      </c>
      <c r="L199" s="39"/>
      <c r="M199" s="210" t="s">
        <v>1</v>
      </c>
      <c r="N199" s="211" t="s">
        <v>45</v>
      </c>
      <c r="O199" s="71"/>
      <c r="P199" s="212">
        <f>O199*H199</f>
        <v>0</v>
      </c>
      <c r="Q199" s="212">
        <v>0</v>
      </c>
      <c r="R199" s="212">
        <f>Q199*H199</f>
        <v>0</v>
      </c>
      <c r="S199" s="212">
        <v>0.28999999999999998</v>
      </c>
      <c r="T199" s="213">
        <f>S199*H199</f>
        <v>3474.7799999999997</v>
      </c>
      <c r="U199" s="34"/>
      <c r="V199" s="34"/>
      <c r="W199" s="34"/>
      <c r="X199" s="34"/>
      <c r="Y199" s="34"/>
      <c r="Z199" s="34"/>
      <c r="AA199" s="34"/>
      <c r="AB199" s="34"/>
      <c r="AC199" s="34"/>
      <c r="AD199" s="34"/>
      <c r="AE199" s="34"/>
      <c r="AR199" s="214" t="s">
        <v>143</v>
      </c>
      <c r="AT199" s="214" t="s">
        <v>138</v>
      </c>
      <c r="AU199" s="214" t="s">
        <v>90</v>
      </c>
      <c r="AY199" s="17" t="s">
        <v>134</v>
      </c>
      <c r="BE199" s="215">
        <f>IF(N199="základní",J199,0)</f>
        <v>0</v>
      </c>
      <c r="BF199" s="215">
        <f>IF(N199="snížená",J199,0)</f>
        <v>0</v>
      </c>
      <c r="BG199" s="215">
        <f>IF(N199="zákl. přenesená",J199,0)</f>
        <v>0</v>
      </c>
      <c r="BH199" s="215">
        <f>IF(N199="sníž. přenesená",J199,0)</f>
        <v>0</v>
      </c>
      <c r="BI199" s="215">
        <f>IF(N199="nulová",J199,0)</f>
        <v>0</v>
      </c>
      <c r="BJ199" s="17" t="s">
        <v>88</v>
      </c>
      <c r="BK199" s="215">
        <f>ROUND(I199*H199,2)</f>
        <v>0</v>
      </c>
      <c r="BL199" s="17" t="s">
        <v>143</v>
      </c>
      <c r="BM199" s="214" t="s">
        <v>425</v>
      </c>
    </row>
    <row r="200" spans="1:65" s="2" customFormat="1" ht="253.5">
      <c r="A200" s="34"/>
      <c r="B200" s="35"/>
      <c r="C200" s="36"/>
      <c r="D200" s="216" t="s">
        <v>146</v>
      </c>
      <c r="E200" s="36"/>
      <c r="F200" s="217" t="s">
        <v>368</v>
      </c>
      <c r="G200" s="36"/>
      <c r="H200" s="36"/>
      <c r="I200" s="115"/>
      <c r="J200" s="36"/>
      <c r="K200" s="36"/>
      <c r="L200" s="39"/>
      <c r="M200" s="218"/>
      <c r="N200" s="219"/>
      <c r="O200" s="71"/>
      <c r="P200" s="71"/>
      <c r="Q200" s="71"/>
      <c r="R200" s="71"/>
      <c r="S200" s="71"/>
      <c r="T200" s="72"/>
      <c r="U200" s="34"/>
      <c r="V200" s="34"/>
      <c r="W200" s="34"/>
      <c r="X200" s="34"/>
      <c r="Y200" s="34"/>
      <c r="Z200" s="34"/>
      <c r="AA200" s="34"/>
      <c r="AB200" s="34"/>
      <c r="AC200" s="34"/>
      <c r="AD200" s="34"/>
      <c r="AE200" s="34"/>
      <c r="AT200" s="17" t="s">
        <v>146</v>
      </c>
      <c r="AU200" s="17" t="s">
        <v>90</v>
      </c>
    </row>
    <row r="201" spans="1:65" s="13" customFormat="1" ht="22.5">
      <c r="B201" s="220"/>
      <c r="C201" s="221"/>
      <c r="D201" s="216" t="s">
        <v>148</v>
      </c>
      <c r="E201" s="222" t="s">
        <v>1</v>
      </c>
      <c r="F201" s="223" t="s">
        <v>389</v>
      </c>
      <c r="G201" s="221"/>
      <c r="H201" s="224">
        <v>11982</v>
      </c>
      <c r="I201" s="225"/>
      <c r="J201" s="221"/>
      <c r="K201" s="221"/>
      <c r="L201" s="226"/>
      <c r="M201" s="227"/>
      <c r="N201" s="228"/>
      <c r="O201" s="228"/>
      <c r="P201" s="228"/>
      <c r="Q201" s="228"/>
      <c r="R201" s="228"/>
      <c r="S201" s="228"/>
      <c r="T201" s="229"/>
      <c r="AT201" s="230" t="s">
        <v>148</v>
      </c>
      <c r="AU201" s="230" t="s">
        <v>90</v>
      </c>
      <c r="AV201" s="13" t="s">
        <v>90</v>
      </c>
      <c r="AW201" s="13" t="s">
        <v>38</v>
      </c>
      <c r="AX201" s="13" t="s">
        <v>88</v>
      </c>
      <c r="AY201" s="230" t="s">
        <v>134</v>
      </c>
    </row>
    <row r="202" spans="1:65" s="14" customFormat="1" ht="11.25">
      <c r="B202" s="231"/>
      <c r="C202" s="232"/>
      <c r="D202" s="216" t="s">
        <v>148</v>
      </c>
      <c r="E202" s="233" t="s">
        <v>1</v>
      </c>
      <c r="F202" s="234" t="s">
        <v>188</v>
      </c>
      <c r="G202" s="232"/>
      <c r="H202" s="233" t="s">
        <v>1</v>
      </c>
      <c r="I202" s="235"/>
      <c r="J202" s="232"/>
      <c r="K202" s="232"/>
      <c r="L202" s="236"/>
      <c r="M202" s="237"/>
      <c r="N202" s="238"/>
      <c r="O202" s="238"/>
      <c r="P202" s="238"/>
      <c r="Q202" s="238"/>
      <c r="R202" s="238"/>
      <c r="S202" s="238"/>
      <c r="T202" s="239"/>
      <c r="AT202" s="240" t="s">
        <v>148</v>
      </c>
      <c r="AU202" s="240" t="s">
        <v>90</v>
      </c>
      <c r="AV202" s="14" t="s">
        <v>88</v>
      </c>
      <c r="AW202" s="14" t="s">
        <v>38</v>
      </c>
      <c r="AX202" s="14" t="s">
        <v>80</v>
      </c>
      <c r="AY202" s="240" t="s">
        <v>134</v>
      </c>
    </row>
    <row r="203" spans="1:65" s="2" customFormat="1" ht="21.75" customHeight="1">
      <c r="A203" s="34"/>
      <c r="B203" s="35"/>
      <c r="C203" s="203" t="s">
        <v>228</v>
      </c>
      <c r="D203" s="203" t="s">
        <v>138</v>
      </c>
      <c r="E203" s="204" t="s">
        <v>426</v>
      </c>
      <c r="F203" s="205" t="s">
        <v>427</v>
      </c>
      <c r="G203" s="206" t="s">
        <v>428</v>
      </c>
      <c r="H203" s="207">
        <v>270.89999999999998</v>
      </c>
      <c r="I203" s="208"/>
      <c r="J203" s="209">
        <f>ROUND(I203*H203,2)</f>
        <v>0</v>
      </c>
      <c r="K203" s="205" t="s">
        <v>142</v>
      </c>
      <c r="L203" s="39"/>
      <c r="M203" s="210" t="s">
        <v>1</v>
      </c>
      <c r="N203" s="211" t="s">
        <v>45</v>
      </c>
      <c r="O203" s="71"/>
      <c r="P203" s="212">
        <f>O203*H203</f>
        <v>0</v>
      </c>
      <c r="Q203" s="212">
        <v>0</v>
      </c>
      <c r="R203" s="212">
        <f>Q203*H203</f>
        <v>0</v>
      </c>
      <c r="S203" s="212">
        <v>0.28999999999999998</v>
      </c>
      <c r="T203" s="213">
        <f>S203*H203</f>
        <v>78.560999999999993</v>
      </c>
      <c r="U203" s="34"/>
      <c r="V203" s="34"/>
      <c r="W203" s="34"/>
      <c r="X203" s="34"/>
      <c r="Y203" s="34"/>
      <c r="Z203" s="34"/>
      <c r="AA203" s="34"/>
      <c r="AB203" s="34"/>
      <c r="AC203" s="34"/>
      <c r="AD203" s="34"/>
      <c r="AE203" s="34"/>
      <c r="AR203" s="214" t="s">
        <v>143</v>
      </c>
      <c r="AT203" s="214" t="s">
        <v>138</v>
      </c>
      <c r="AU203" s="214" t="s">
        <v>90</v>
      </c>
      <c r="AY203" s="17" t="s">
        <v>134</v>
      </c>
      <c r="BE203" s="215">
        <f>IF(N203="základní",J203,0)</f>
        <v>0</v>
      </c>
      <c r="BF203" s="215">
        <f>IF(N203="snížená",J203,0)</f>
        <v>0</v>
      </c>
      <c r="BG203" s="215">
        <f>IF(N203="zákl. přenesená",J203,0)</f>
        <v>0</v>
      </c>
      <c r="BH203" s="215">
        <f>IF(N203="sníž. přenesená",J203,0)</f>
        <v>0</v>
      </c>
      <c r="BI203" s="215">
        <f>IF(N203="nulová",J203,0)</f>
        <v>0</v>
      </c>
      <c r="BJ203" s="17" t="s">
        <v>88</v>
      </c>
      <c r="BK203" s="215">
        <f>ROUND(I203*H203,2)</f>
        <v>0</v>
      </c>
      <c r="BL203" s="17" t="s">
        <v>143</v>
      </c>
      <c r="BM203" s="214" t="s">
        <v>429</v>
      </c>
    </row>
    <row r="204" spans="1:65" s="2" customFormat="1" ht="156">
      <c r="A204" s="34"/>
      <c r="B204" s="35"/>
      <c r="C204" s="36"/>
      <c r="D204" s="216" t="s">
        <v>146</v>
      </c>
      <c r="E204" s="36"/>
      <c r="F204" s="217" t="s">
        <v>430</v>
      </c>
      <c r="G204" s="36"/>
      <c r="H204" s="36"/>
      <c r="I204" s="115"/>
      <c r="J204" s="36"/>
      <c r="K204" s="36"/>
      <c r="L204" s="39"/>
      <c r="M204" s="218"/>
      <c r="N204" s="219"/>
      <c r="O204" s="71"/>
      <c r="P204" s="71"/>
      <c r="Q204" s="71"/>
      <c r="R204" s="71"/>
      <c r="S204" s="71"/>
      <c r="T204" s="72"/>
      <c r="U204" s="34"/>
      <c r="V204" s="34"/>
      <c r="W204" s="34"/>
      <c r="X204" s="34"/>
      <c r="Y204" s="34"/>
      <c r="Z204" s="34"/>
      <c r="AA204" s="34"/>
      <c r="AB204" s="34"/>
      <c r="AC204" s="34"/>
      <c r="AD204" s="34"/>
      <c r="AE204" s="34"/>
      <c r="AT204" s="17" t="s">
        <v>146</v>
      </c>
      <c r="AU204" s="17" t="s">
        <v>90</v>
      </c>
    </row>
    <row r="205" spans="1:65" s="13" customFormat="1" ht="11.25">
      <c r="B205" s="220"/>
      <c r="C205" s="221"/>
      <c r="D205" s="216" t="s">
        <v>148</v>
      </c>
      <c r="E205" s="222" t="s">
        <v>1</v>
      </c>
      <c r="F205" s="223" t="s">
        <v>431</v>
      </c>
      <c r="G205" s="221"/>
      <c r="H205" s="224">
        <v>270.89999999999998</v>
      </c>
      <c r="I205" s="225"/>
      <c r="J205" s="221"/>
      <c r="K205" s="221"/>
      <c r="L205" s="226"/>
      <c r="M205" s="227"/>
      <c r="N205" s="228"/>
      <c r="O205" s="228"/>
      <c r="P205" s="228"/>
      <c r="Q205" s="228"/>
      <c r="R205" s="228"/>
      <c r="S205" s="228"/>
      <c r="T205" s="229"/>
      <c r="AT205" s="230" t="s">
        <v>148</v>
      </c>
      <c r="AU205" s="230" t="s">
        <v>90</v>
      </c>
      <c r="AV205" s="13" t="s">
        <v>90</v>
      </c>
      <c r="AW205" s="13" t="s">
        <v>38</v>
      </c>
      <c r="AX205" s="13" t="s">
        <v>88</v>
      </c>
      <c r="AY205" s="230" t="s">
        <v>134</v>
      </c>
    </row>
    <row r="206" spans="1:65" s="2" customFormat="1" ht="21.75" customHeight="1">
      <c r="A206" s="34"/>
      <c r="B206" s="35"/>
      <c r="C206" s="203" t="s">
        <v>231</v>
      </c>
      <c r="D206" s="203" t="s">
        <v>138</v>
      </c>
      <c r="E206" s="204" t="s">
        <v>432</v>
      </c>
      <c r="F206" s="205" t="s">
        <v>433</v>
      </c>
      <c r="G206" s="206" t="s">
        <v>428</v>
      </c>
      <c r="H206" s="207">
        <v>116.1</v>
      </c>
      <c r="I206" s="208"/>
      <c r="J206" s="209">
        <f>ROUND(I206*H206,2)</f>
        <v>0</v>
      </c>
      <c r="K206" s="205" t="s">
        <v>142</v>
      </c>
      <c r="L206" s="39"/>
      <c r="M206" s="210" t="s">
        <v>1</v>
      </c>
      <c r="N206" s="211" t="s">
        <v>45</v>
      </c>
      <c r="O206" s="71"/>
      <c r="P206" s="212">
        <f>O206*H206</f>
        <v>0</v>
      </c>
      <c r="Q206" s="212">
        <v>0</v>
      </c>
      <c r="R206" s="212">
        <f>Q206*H206</f>
        <v>0</v>
      </c>
      <c r="S206" s="212">
        <v>0.28999999999999998</v>
      </c>
      <c r="T206" s="213">
        <f>S206*H206</f>
        <v>33.668999999999997</v>
      </c>
      <c r="U206" s="34"/>
      <c r="V206" s="34"/>
      <c r="W206" s="34"/>
      <c r="X206" s="34"/>
      <c r="Y206" s="34"/>
      <c r="Z206" s="34"/>
      <c r="AA206" s="34"/>
      <c r="AB206" s="34"/>
      <c r="AC206" s="34"/>
      <c r="AD206" s="34"/>
      <c r="AE206" s="34"/>
      <c r="AR206" s="214" t="s">
        <v>143</v>
      </c>
      <c r="AT206" s="214" t="s">
        <v>138</v>
      </c>
      <c r="AU206" s="214" t="s">
        <v>90</v>
      </c>
      <c r="AY206" s="17" t="s">
        <v>134</v>
      </c>
      <c r="BE206" s="215">
        <f>IF(N206="základní",J206,0)</f>
        <v>0</v>
      </c>
      <c r="BF206" s="215">
        <f>IF(N206="snížená",J206,0)</f>
        <v>0</v>
      </c>
      <c r="BG206" s="215">
        <f>IF(N206="zákl. přenesená",J206,0)</f>
        <v>0</v>
      </c>
      <c r="BH206" s="215">
        <f>IF(N206="sníž. přenesená",J206,0)</f>
        <v>0</v>
      </c>
      <c r="BI206" s="215">
        <f>IF(N206="nulová",J206,0)</f>
        <v>0</v>
      </c>
      <c r="BJ206" s="17" t="s">
        <v>88</v>
      </c>
      <c r="BK206" s="215">
        <f>ROUND(I206*H206,2)</f>
        <v>0</v>
      </c>
      <c r="BL206" s="17" t="s">
        <v>143</v>
      </c>
      <c r="BM206" s="214" t="s">
        <v>434</v>
      </c>
    </row>
    <row r="207" spans="1:65" s="2" customFormat="1" ht="156">
      <c r="A207" s="34"/>
      <c r="B207" s="35"/>
      <c r="C207" s="36"/>
      <c r="D207" s="216" t="s">
        <v>146</v>
      </c>
      <c r="E207" s="36"/>
      <c r="F207" s="217" t="s">
        <v>430</v>
      </c>
      <c r="G207" s="36"/>
      <c r="H207" s="36"/>
      <c r="I207" s="115"/>
      <c r="J207" s="36"/>
      <c r="K207" s="36"/>
      <c r="L207" s="39"/>
      <c r="M207" s="218"/>
      <c r="N207" s="219"/>
      <c r="O207" s="71"/>
      <c r="P207" s="71"/>
      <c r="Q207" s="71"/>
      <c r="R207" s="71"/>
      <c r="S207" s="71"/>
      <c r="T207" s="72"/>
      <c r="U207" s="34"/>
      <c r="V207" s="34"/>
      <c r="W207" s="34"/>
      <c r="X207" s="34"/>
      <c r="Y207" s="34"/>
      <c r="Z207" s="34"/>
      <c r="AA207" s="34"/>
      <c r="AB207" s="34"/>
      <c r="AC207" s="34"/>
      <c r="AD207" s="34"/>
      <c r="AE207" s="34"/>
      <c r="AT207" s="17" t="s">
        <v>146</v>
      </c>
      <c r="AU207" s="17" t="s">
        <v>90</v>
      </c>
    </row>
    <row r="208" spans="1:65" s="13" customFormat="1" ht="11.25">
      <c r="B208" s="220"/>
      <c r="C208" s="221"/>
      <c r="D208" s="216" t="s">
        <v>148</v>
      </c>
      <c r="E208" s="222" t="s">
        <v>1</v>
      </c>
      <c r="F208" s="223" t="s">
        <v>435</v>
      </c>
      <c r="G208" s="221"/>
      <c r="H208" s="224">
        <v>116.1</v>
      </c>
      <c r="I208" s="225"/>
      <c r="J208" s="221"/>
      <c r="K208" s="221"/>
      <c r="L208" s="226"/>
      <c r="M208" s="227"/>
      <c r="N208" s="228"/>
      <c r="O208" s="228"/>
      <c r="P208" s="228"/>
      <c r="Q208" s="228"/>
      <c r="R208" s="228"/>
      <c r="S208" s="228"/>
      <c r="T208" s="229"/>
      <c r="AT208" s="230" t="s">
        <v>148</v>
      </c>
      <c r="AU208" s="230" t="s">
        <v>90</v>
      </c>
      <c r="AV208" s="13" t="s">
        <v>90</v>
      </c>
      <c r="AW208" s="13" t="s">
        <v>38</v>
      </c>
      <c r="AX208" s="13" t="s">
        <v>88</v>
      </c>
      <c r="AY208" s="230" t="s">
        <v>134</v>
      </c>
    </row>
    <row r="209" spans="1:65" s="2" customFormat="1" ht="21.75" customHeight="1">
      <c r="A209" s="34"/>
      <c r="B209" s="35"/>
      <c r="C209" s="203" t="s">
        <v>235</v>
      </c>
      <c r="D209" s="203" t="s">
        <v>138</v>
      </c>
      <c r="E209" s="204" t="s">
        <v>436</v>
      </c>
      <c r="F209" s="205" t="s">
        <v>437</v>
      </c>
      <c r="G209" s="206" t="s">
        <v>428</v>
      </c>
      <c r="H209" s="207">
        <v>1280</v>
      </c>
      <c r="I209" s="208"/>
      <c r="J209" s="209">
        <f>ROUND(I209*H209,2)</f>
        <v>0</v>
      </c>
      <c r="K209" s="205" t="s">
        <v>142</v>
      </c>
      <c r="L209" s="39"/>
      <c r="M209" s="210" t="s">
        <v>1</v>
      </c>
      <c r="N209" s="211" t="s">
        <v>45</v>
      </c>
      <c r="O209" s="71"/>
      <c r="P209" s="212">
        <f>O209*H209</f>
        <v>0</v>
      </c>
      <c r="Q209" s="212">
        <v>0</v>
      </c>
      <c r="R209" s="212">
        <f>Q209*H209</f>
        <v>0</v>
      </c>
      <c r="S209" s="212">
        <v>0.28999999999999998</v>
      </c>
      <c r="T209" s="213">
        <f>S209*H209</f>
        <v>371.2</v>
      </c>
      <c r="U209" s="34"/>
      <c r="V209" s="34"/>
      <c r="W209" s="34"/>
      <c r="X209" s="34"/>
      <c r="Y209" s="34"/>
      <c r="Z209" s="34"/>
      <c r="AA209" s="34"/>
      <c r="AB209" s="34"/>
      <c r="AC209" s="34"/>
      <c r="AD209" s="34"/>
      <c r="AE209" s="34"/>
      <c r="AR209" s="214" t="s">
        <v>143</v>
      </c>
      <c r="AT209" s="214" t="s">
        <v>138</v>
      </c>
      <c r="AU209" s="214" t="s">
        <v>90</v>
      </c>
      <c r="AY209" s="17" t="s">
        <v>134</v>
      </c>
      <c r="BE209" s="215">
        <f>IF(N209="základní",J209,0)</f>
        <v>0</v>
      </c>
      <c r="BF209" s="215">
        <f>IF(N209="snížená",J209,0)</f>
        <v>0</v>
      </c>
      <c r="BG209" s="215">
        <f>IF(N209="zákl. přenesená",J209,0)</f>
        <v>0</v>
      </c>
      <c r="BH209" s="215">
        <f>IF(N209="sníž. přenesená",J209,0)</f>
        <v>0</v>
      </c>
      <c r="BI209" s="215">
        <f>IF(N209="nulová",J209,0)</f>
        <v>0</v>
      </c>
      <c r="BJ209" s="17" t="s">
        <v>88</v>
      </c>
      <c r="BK209" s="215">
        <f>ROUND(I209*H209,2)</f>
        <v>0</v>
      </c>
      <c r="BL209" s="17" t="s">
        <v>143</v>
      </c>
      <c r="BM209" s="214" t="s">
        <v>438</v>
      </c>
    </row>
    <row r="210" spans="1:65" s="2" customFormat="1" ht="156">
      <c r="A210" s="34"/>
      <c r="B210" s="35"/>
      <c r="C210" s="36"/>
      <c r="D210" s="216" t="s">
        <v>146</v>
      </c>
      <c r="E210" s="36"/>
      <c r="F210" s="217" t="s">
        <v>430</v>
      </c>
      <c r="G210" s="36"/>
      <c r="H210" s="36"/>
      <c r="I210" s="115"/>
      <c r="J210" s="36"/>
      <c r="K210" s="36"/>
      <c r="L210" s="39"/>
      <c r="M210" s="218"/>
      <c r="N210" s="219"/>
      <c r="O210" s="71"/>
      <c r="P210" s="71"/>
      <c r="Q210" s="71"/>
      <c r="R210" s="71"/>
      <c r="S210" s="71"/>
      <c r="T210" s="72"/>
      <c r="U210" s="34"/>
      <c r="V210" s="34"/>
      <c r="W210" s="34"/>
      <c r="X210" s="34"/>
      <c r="Y210" s="34"/>
      <c r="Z210" s="34"/>
      <c r="AA210" s="34"/>
      <c r="AB210" s="34"/>
      <c r="AC210" s="34"/>
      <c r="AD210" s="34"/>
      <c r="AE210" s="34"/>
      <c r="AT210" s="17" t="s">
        <v>146</v>
      </c>
      <c r="AU210" s="17" t="s">
        <v>90</v>
      </c>
    </row>
    <row r="211" spans="1:65" s="2" customFormat="1" ht="21.75" customHeight="1">
      <c r="A211" s="34"/>
      <c r="B211" s="35"/>
      <c r="C211" s="203" t="s">
        <v>238</v>
      </c>
      <c r="D211" s="203" t="s">
        <v>138</v>
      </c>
      <c r="E211" s="204" t="s">
        <v>439</v>
      </c>
      <c r="F211" s="205" t="s">
        <v>440</v>
      </c>
      <c r="G211" s="206" t="s">
        <v>428</v>
      </c>
      <c r="H211" s="207">
        <v>125</v>
      </c>
      <c r="I211" s="208"/>
      <c r="J211" s="209">
        <f>ROUND(I211*H211,2)</f>
        <v>0</v>
      </c>
      <c r="K211" s="205" t="s">
        <v>142</v>
      </c>
      <c r="L211" s="39"/>
      <c r="M211" s="210" t="s">
        <v>1</v>
      </c>
      <c r="N211" s="211" t="s">
        <v>45</v>
      </c>
      <c r="O211" s="71"/>
      <c r="P211" s="212">
        <f>O211*H211</f>
        <v>0</v>
      </c>
      <c r="Q211" s="212">
        <v>0</v>
      </c>
      <c r="R211" s="212">
        <f>Q211*H211</f>
        <v>0</v>
      </c>
      <c r="S211" s="212">
        <v>0.20499999999999999</v>
      </c>
      <c r="T211" s="213">
        <f>S211*H211</f>
        <v>25.625</v>
      </c>
      <c r="U211" s="34"/>
      <c r="V211" s="34"/>
      <c r="W211" s="34"/>
      <c r="X211" s="34"/>
      <c r="Y211" s="34"/>
      <c r="Z211" s="34"/>
      <c r="AA211" s="34"/>
      <c r="AB211" s="34"/>
      <c r="AC211" s="34"/>
      <c r="AD211" s="34"/>
      <c r="AE211" s="34"/>
      <c r="AR211" s="214" t="s">
        <v>143</v>
      </c>
      <c r="AT211" s="214" t="s">
        <v>138</v>
      </c>
      <c r="AU211" s="214" t="s">
        <v>90</v>
      </c>
      <c r="AY211" s="17" t="s">
        <v>134</v>
      </c>
      <c r="BE211" s="215">
        <f>IF(N211="základní",J211,0)</f>
        <v>0</v>
      </c>
      <c r="BF211" s="215">
        <f>IF(N211="snížená",J211,0)</f>
        <v>0</v>
      </c>
      <c r="BG211" s="215">
        <f>IF(N211="zákl. přenesená",J211,0)</f>
        <v>0</v>
      </c>
      <c r="BH211" s="215">
        <f>IF(N211="sníž. přenesená",J211,0)</f>
        <v>0</v>
      </c>
      <c r="BI211" s="215">
        <f>IF(N211="nulová",J211,0)</f>
        <v>0</v>
      </c>
      <c r="BJ211" s="17" t="s">
        <v>88</v>
      </c>
      <c r="BK211" s="215">
        <f>ROUND(I211*H211,2)</f>
        <v>0</v>
      </c>
      <c r="BL211" s="17" t="s">
        <v>143</v>
      </c>
      <c r="BM211" s="214" t="s">
        <v>441</v>
      </c>
    </row>
    <row r="212" spans="1:65" s="2" customFormat="1" ht="156">
      <c r="A212" s="34"/>
      <c r="B212" s="35"/>
      <c r="C212" s="36"/>
      <c r="D212" s="216" t="s">
        <v>146</v>
      </c>
      <c r="E212" s="36"/>
      <c r="F212" s="217" t="s">
        <v>430</v>
      </c>
      <c r="G212" s="36"/>
      <c r="H212" s="36"/>
      <c r="I212" s="115"/>
      <c r="J212" s="36"/>
      <c r="K212" s="36"/>
      <c r="L212" s="39"/>
      <c r="M212" s="218"/>
      <c r="N212" s="219"/>
      <c r="O212" s="71"/>
      <c r="P212" s="71"/>
      <c r="Q212" s="71"/>
      <c r="R212" s="71"/>
      <c r="S212" s="71"/>
      <c r="T212" s="72"/>
      <c r="U212" s="34"/>
      <c r="V212" s="34"/>
      <c r="W212" s="34"/>
      <c r="X212" s="34"/>
      <c r="Y212" s="34"/>
      <c r="Z212" s="34"/>
      <c r="AA212" s="34"/>
      <c r="AB212" s="34"/>
      <c r="AC212" s="34"/>
      <c r="AD212" s="34"/>
      <c r="AE212" s="34"/>
      <c r="AT212" s="17" t="s">
        <v>146</v>
      </c>
      <c r="AU212" s="17" t="s">
        <v>90</v>
      </c>
    </row>
    <row r="213" spans="1:65" s="13" customFormat="1" ht="11.25">
      <c r="B213" s="220"/>
      <c r="C213" s="221"/>
      <c r="D213" s="216" t="s">
        <v>148</v>
      </c>
      <c r="E213" s="222" t="s">
        <v>1</v>
      </c>
      <c r="F213" s="223" t="s">
        <v>442</v>
      </c>
      <c r="G213" s="221"/>
      <c r="H213" s="224">
        <v>125</v>
      </c>
      <c r="I213" s="225"/>
      <c r="J213" s="221"/>
      <c r="K213" s="221"/>
      <c r="L213" s="226"/>
      <c r="M213" s="227"/>
      <c r="N213" s="228"/>
      <c r="O213" s="228"/>
      <c r="P213" s="228"/>
      <c r="Q213" s="228"/>
      <c r="R213" s="228"/>
      <c r="S213" s="228"/>
      <c r="T213" s="229"/>
      <c r="AT213" s="230" t="s">
        <v>148</v>
      </c>
      <c r="AU213" s="230" t="s">
        <v>90</v>
      </c>
      <c r="AV213" s="13" t="s">
        <v>90</v>
      </c>
      <c r="AW213" s="13" t="s">
        <v>38</v>
      </c>
      <c r="AX213" s="13" t="s">
        <v>88</v>
      </c>
      <c r="AY213" s="230" t="s">
        <v>134</v>
      </c>
    </row>
    <row r="214" spans="1:65" s="14" customFormat="1" ht="11.25">
      <c r="B214" s="231"/>
      <c r="C214" s="232"/>
      <c r="D214" s="216" t="s">
        <v>148</v>
      </c>
      <c r="E214" s="233" t="s">
        <v>1</v>
      </c>
      <c r="F214" s="234" t="s">
        <v>188</v>
      </c>
      <c r="G214" s="232"/>
      <c r="H214" s="233" t="s">
        <v>1</v>
      </c>
      <c r="I214" s="235"/>
      <c r="J214" s="232"/>
      <c r="K214" s="232"/>
      <c r="L214" s="236"/>
      <c r="M214" s="237"/>
      <c r="N214" s="238"/>
      <c r="O214" s="238"/>
      <c r="P214" s="238"/>
      <c r="Q214" s="238"/>
      <c r="R214" s="238"/>
      <c r="S214" s="238"/>
      <c r="T214" s="239"/>
      <c r="AT214" s="240" t="s">
        <v>148</v>
      </c>
      <c r="AU214" s="240" t="s">
        <v>90</v>
      </c>
      <c r="AV214" s="14" t="s">
        <v>88</v>
      </c>
      <c r="AW214" s="14" t="s">
        <v>38</v>
      </c>
      <c r="AX214" s="14" t="s">
        <v>80</v>
      </c>
      <c r="AY214" s="240" t="s">
        <v>134</v>
      </c>
    </row>
    <row r="215" spans="1:65" s="2" customFormat="1" ht="21.75" customHeight="1">
      <c r="A215" s="34"/>
      <c r="B215" s="35"/>
      <c r="C215" s="203" t="s">
        <v>241</v>
      </c>
      <c r="D215" s="203" t="s">
        <v>138</v>
      </c>
      <c r="E215" s="204" t="s">
        <v>443</v>
      </c>
      <c r="F215" s="205" t="s">
        <v>444</v>
      </c>
      <c r="G215" s="206" t="s">
        <v>428</v>
      </c>
      <c r="H215" s="207">
        <v>80</v>
      </c>
      <c r="I215" s="208"/>
      <c r="J215" s="209">
        <f>ROUND(I215*H215,2)</f>
        <v>0</v>
      </c>
      <c r="K215" s="205" t="s">
        <v>142</v>
      </c>
      <c r="L215" s="39"/>
      <c r="M215" s="210" t="s">
        <v>1</v>
      </c>
      <c r="N215" s="211" t="s">
        <v>45</v>
      </c>
      <c r="O215" s="71"/>
      <c r="P215" s="212">
        <f>O215*H215</f>
        <v>0</v>
      </c>
      <c r="Q215" s="212">
        <v>0</v>
      </c>
      <c r="R215" s="212">
        <f>Q215*H215</f>
        <v>0</v>
      </c>
      <c r="S215" s="212">
        <v>0.115</v>
      </c>
      <c r="T215" s="213">
        <f>S215*H215</f>
        <v>9.2000000000000011</v>
      </c>
      <c r="U215" s="34"/>
      <c r="V215" s="34"/>
      <c r="W215" s="34"/>
      <c r="X215" s="34"/>
      <c r="Y215" s="34"/>
      <c r="Z215" s="34"/>
      <c r="AA215" s="34"/>
      <c r="AB215" s="34"/>
      <c r="AC215" s="34"/>
      <c r="AD215" s="34"/>
      <c r="AE215" s="34"/>
      <c r="AR215" s="214" t="s">
        <v>143</v>
      </c>
      <c r="AT215" s="214" t="s">
        <v>138</v>
      </c>
      <c r="AU215" s="214" t="s">
        <v>90</v>
      </c>
      <c r="AY215" s="17" t="s">
        <v>134</v>
      </c>
      <c r="BE215" s="215">
        <f>IF(N215="základní",J215,0)</f>
        <v>0</v>
      </c>
      <c r="BF215" s="215">
        <f>IF(N215="snížená",J215,0)</f>
        <v>0</v>
      </c>
      <c r="BG215" s="215">
        <f>IF(N215="zákl. přenesená",J215,0)</f>
        <v>0</v>
      </c>
      <c r="BH215" s="215">
        <f>IF(N215="sníž. přenesená",J215,0)</f>
        <v>0</v>
      </c>
      <c r="BI215" s="215">
        <f>IF(N215="nulová",J215,0)</f>
        <v>0</v>
      </c>
      <c r="BJ215" s="17" t="s">
        <v>88</v>
      </c>
      <c r="BK215" s="215">
        <f>ROUND(I215*H215,2)</f>
        <v>0</v>
      </c>
      <c r="BL215" s="17" t="s">
        <v>143</v>
      </c>
      <c r="BM215" s="214" t="s">
        <v>445</v>
      </c>
    </row>
    <row r="216" spans="1:65" s="2" customFormat="1" ht="156">
      <c r="A216" s="34"/>
      <c r="B216" s="35"/>
      <c r="C216" s="36"/>
      <c r="D216" s="216" t="s">
        <v>146</v>
      </c>
      <c r="E216" s="36"/>
      <c r="F216" s="217" t="s">
        <v>430</v>
      </c>
      <c r="G216" s="36"/>
      <c r="H216" s="36"/>
      <c r="I216" s="115"/>
      <c r="J216" s="36"/>
      <c r="K216" s="36"/>
      <c r="L216" s="39"/>
      <c r="M216" s="218"/>
      <c r="N216" s="219"/>
      <c r="O216" s="71"/>
      <c r="P216" s="71"/>
      <c r="Q216" s="71"/>
      <c r="R216" s="71"/>
      <c r="S216" s="71"/>
      <c r="T216" s="72"/>
      <c r="U216" s="34"/>
      <c r="V216" s="34"/>
      <c r="W216" s="34"/>
      <c r="X216" s="34"/>
      <c r="Y216" s="34"/>
      <c r="Z216" s="34"/>
      <c r="AA216" s="34"/>
      <c r="AB216" s="34"/>
      <c r="AC216" s="34"/>
      <c r="AD216" s="34"/>
      <c r="AE216" s="34"/>
      <c r="AT216" s="17" t="s">
        <v>146</v>
      </c>
      <c r="AU216" s="17" t="s">
        <v>90</v>
      </c>
    </row>
    <row r="217" spans="1:65" s="13" customFormat="1" ht="11.25">
      <c r="B217" s="220"/>
      <c r="C217" s="221"/>
      <c r="D217" s="216" t="s">
        <v>148</v>
      </c>
      <c r="E217" s="222" t="s">
        <v>1</v>
      </c>
      <c r="F217" s="223" t="s">
        <v>446</v>
      </c>
      <c r="G217" s="221"/>
      <c r="H217" s="224">
        <v>80</v>
      </c>
      <c r="I217" s="225"/>
      <c r="J217" s="221"/>
      <c r="K217" s="221"/>
      <c r="L217" s="226"/>
      <c r="M217" s="227"/>
      <c r="N217" s="228"/>
      <c r="O217" s="228"/>
      <c r="P217" s="228"/>
      <c r="Q217" s="228"/>
      <c r="R217" s="228"/>
      <c r="S217" s="228"/>
      <c r="T217" s="229"/>
      <c r="AT217" s="230" t="s">
        <v>148</v>
      </c>
      <c r="AU217" s="230" t="s">
        <v>90</v>
      </c>
      <c r="AV217" s="13" t="s">
        <v>90</v>
      </c>
      <c r="AW217" s="13" t="s">
        <v>38</v>
      </c>
      <c r="AX217" s="13" t="s">
        <v>88</v>
      </c>
      <c r="AY217" s="230" t="s">
        <v>134</v>
      </c>
    </row>
    <row r="218" spans="1:65" s="14" customFormat="1" ht="11.25">
      <c r="B218" s="231"/>
      <c r="C218" s="232"/>
      <c r="D218" s="216" t="s">
        <v>148</v>
      </c>
      <c r="E218" s="233" t="s">
        <v>1</v>
      </c>
      <c r="F218" s="234" t="s">
        <v>188</v>
      </c>
      <c r="G218" s="232"/>
      <c r="H218" s="233" t="s">
        <v>1</v>
      </c>
      <c r="I218" s="235"/>
      <c r="J218" s="232"/>
      <c r="K218" s="232"/>
      <c r="L218" s="236"/>
      <c r="M218" s="237"/>
      <c r="N218" s="238"/>
      <c r="O218" s="238"/>
      <c r="P218" s="238"/>
      <c r="Q218" s="238"/>
      <c r="R218" s="238"/>
      <c r="S218" s="238"/>
      <c r="T218" s="239"/>
      <c r="AT218" s="240" t="s">
        <v>148</v>
      </c>
      <c r="AU218" s="240" t="s">
        <v>90</v>
      </c>
      <c r="AV218" s="14" t="s">
        <v>88</v>
      </c>
      <c r="AW218" s="14" t="s">
        <v>38</v>
      </c>
      <c r="AX218" s="14" t="s">
        <v>80</v>
      </c>
      <c r="AY218" s="240" t="s">
        <v>134</v>
      </c>
    </row>
    <row r="219" spans="1:65" s="2" customFormat="1" ht="21.75" customHeight="1">
      <c r="A219" s="34"/>
      <c r="B219" s="35"/>
      <c r="C219" s="203" t="s">
        <v>7</v>
      </c>
      <c r="D219" s="203" t="s">
        <v>138</v>
      </c>
      <c r="E219" s="204" t="s">
        <v>447</v>
      </c>
      <c r="F219" s="205" t="s">
        <v>448</v>
      </c>
      <c r="G219" s="206" t="s">
        <v>428</v>
      </c>
      <c r="H219" s="207">
        <v>535</v>
      </c>
      <c r="I219" s="208"/>
      <c r="J219" s="209">
        <f>ROUND(I219*H219,2)</f>
        <v>0</v>
      </c>
      <c r="K219" s="205" t="s">
        <v>142</v>
      </c>
      <c r="L219" s="39"/>
      <c r="M219" s="210" t="s">
        <v>1</v>
      </c>
      <c r="N219" s="211" t="s">
        <v>45</v>
      </c>
      <c r="O219" s="71"/>
      <c r="P219" s="212">
        <f>O219*H219</f>
        <v>0</v>
      </c>
      <c r="Q219" s="212">
        <v>0</v>
      </c>
      <c r="R219" s="212">
        <f>Q219*H219</f>
        <v>0</v>
      </c>
      <c r="S219" s="212">
        <v>0.04</v>
      </c>
      <c r="T219" s="213">
        <f>S219*H219</f>
        <v>21.400000000000002</v>
      </c>
      <c r="U219" s="34"/>
      <c r="V219" s="34"/>
      <c r="W219" s="34"/>
      <c r="X219" s="34"/>
      <c r="Y219" s="34"/>
      <c r="Z219" s="34"/>
      <c r="AA219" s="34"/>
      <c r="AB219" s="34"/>
      <c r="AC219" s="34"/>
      <c r="AD219" s="34"/>
      <c r="AE219" s="34"/>
      <c r="AR219" s="214" t="s">
        <v>143</v>
      </c>
      <c r="AT219" s="214" t="s">
        <v>138</v>
      </c>
      <c r="AU219" s="214" t="s">
        <v>90</v>
      </c>
      <c r="AY219" s="17" t="s">
        <v>134</v>
      </c>
      <c r="BE219" s="215">
        <f>IF(N219="základní",J219,0)</f>
        <v>0</v>
      </c>
      <c r="BF219" s="215">
        <f>IF(N219="snížená",J219,0)</f>
        <v>0</v>
      </c>
      <c r="BG219" s="215">
        <f>IF(N219="zákl. přenesená",J219,0)</f>
        <v>0</v>
      </c>
      <c r="BH219" s="215">
        <f>IF(N219="sníž. přenesená",J219,0)</f>
        <v>0</v>
      </c>
      <c r="BI219" s="215">
        <f>IF(N219="nulová",J219,0)</f>
        <v>0</v>
      </c>
      <c r="BJ219" s="17" t="s">
        <v>88</v>
      </c>
      <c r="BK219" s="215">
        <f>ROUND(I219*H219,2)</f>
        <v>0</v>
      </c>
      <c r="BL219" s="17" t="s">
        <v>143</v>
      </c>
      <c r="BM219" s="214" t="s">
        <v>449</v>
      </c>
    </row>
    <row r="220" spans="1:65" s="2" customFormat="1" ht="156">
      <c r="A220" s="34"/>
      <c r="B220" s="35"/>
      <c r="C220" s="36"/>
      <c r="D220" s="216" t="s">
        <v>146</v>
      </c>
      <c r="E220" s="36"/>
      <c r="F220" s="217" t="s">
        <v>430</v>
      </c>
      <c r="G220" s="36"/>
      <c r="H220" s="36"/>
      <c r="I220" s="115"/>
      <c r="J220" s="36"/>
      <c r="K220" s="36"/>
      <c r="L220" s="39"/>
      <c r="M220" s="218"/>
      <c r="N220" s="219"/>
      <c r="O220" s="71"/>
      <c r="P220" s="71"/>
      <c r="Q220" s="71"/>
      <c r="R220" s="71"/>
      <c r="S220" s="71"/>
      <c r="T220" s="72"/>
      <c r="U220" s="34"/>
      <c r="V220" s="34"/>
      <c r="W220" s="34"/>
      <c r="X220" s="34"/>
      <c r="Y220" s="34"/>
      <c r="Z220" s="34"/>
      <c r="AA220" s="34"/>
      <c r="AB220" s="34"/>
      <c r="AC220" s="34"/>
      <c r="AD220" s="34"/>
      <c r="AE220" s="34"/>
      <c r="AT220" s="17" t="s">
        <v>146</v>
      </c>
      <c r="AU220" s="17" t="s">
        <v>90</v>
      </c>
    </row>
    <row r="221" spans="1:65" s="13" customFormat="1" ht="11.25">
      <c r="B221" s="220"/>
      <c r="C221" s="221"/>
      <c r="D221" s="216" t="s">
        <v>148</v>
      </c>
      <c r="E221" s="222" t="s">
        <v>1</v>
      </c>
      <c r="F221" s="223" t="s">
        <v>450</v>
      </c>
      <c r="G221" s="221"/>
      <c r="H221" s="224">
        <v>535</v>
      </c>
      <c r="I221" s="225"/>
      <c r="J221" s="221"/>
      <c r="K221" s="221"/>
      <c r="L221" s="226"/>
      <c r="M221" s="227"/>
      <c r="N221" s="228"/>
      <c r="O221" s="228"/>
      <c r="P221" s="228"/>
      <c r="Q221" s="228"/>
      <c r="R221" s="228"/>
      <c r="S221" s="228"/>
      <c r="T221" s="229"/>
      <c r="AT221" s="230" t="s">
        <v>148</v>
      </c>
      <c r="AU221" s="230" t="s">
        <v>90</v>
      </c>
      <c r="AV221" s="13" t="s">
        <v>90</v>
      </c>
      <c r="AW221" s="13" t="s">
        <v>38</v>
      </c>
      <c r="AX221" s="13" t="s">
        <v>88</v>
      </c>
      <c r="AY221" s="230" t="s">
        <v>134</v>
      </c>
    </row>
    <row r="222" spans="1:65" s="14" customFormat="1" ht="11.25">
      <c r="B222" s="231"/>
      <c r="C222" s="232"/>
      <c r="D222" s="216" t="s">
        <v>148</v>
      </c>
      <c r="E222" s="233" t="s">
        <v>1</v>
      </c>
      <c r="F222" s="234" t="s">
        <v>188</v>
      </c>
      <c r="G222" s="232"/>
      <c r="H222" s="233" t="s">
        <v>1</v>
      </c>
      <c r="I222" s="235"/>
      <c r="J222" s="232"/>
      <c r="K222" s="232"/>
      <c r="L222" s="236"/>
      <c r="M222" s="237"/>
      <c r="N222" s="238"/>
      <c r="O222" s="238"/>
      <c r="P222" s="238"/>
      <c r="Q222" s="238"/>
      <c r="R222" s="238"/>
      <c r="S222" s="238"/>
      <c r="T222" s="239"/>
      <c r="AT222" s="240" t="s">
        <v>148</v>
      </c>
      <c r="AU222" s="240" t="s">
        <v>90</v>
      </c>
      <c r="AV222" s="14" t="s">
        <v>88</v>
      </c>
      <c r="AW222" s="14" t="s">
        <v>38</v>
      </c>
      <c r="AX222" s="14" t="s">
        <v>80</v>
      </c>
      <c r="AY222" s="240" t="s">
        <v>134</v>
      </c>
    </row>
    <row r="223" spans="1:65" s="2" customFormat="1" ht="21.75" customHeight="1">
      <c r="A223" s="34"/>
      <c r="B223" s="35"/>
      <c r="C223" s="203" t="s">
        <v>245</v>
      </c>
      <c r="D223" s="203" t="s">
        <v>138</v>
      </c>
      <c r="E223" s="204" t="s">
        <v>451</v>
      </c>
      <c r="F223" s="205" t="s">
        <v>452</v>
      </c>
      <c r="G223" s="206" t="s">
        <v>141</v>
      </c>
      <c r="H223" s="207">
        <v>120</v>
      </c>
      <c r="I223" s="208"/>
      <c r="J223" s="209">
        <f>ROUND(I223*H223,2)</f>
        <v>0</v>
      </c>
      <c r="K223" s="205" t="s">
        <v>142</v>
      </c>
      <c r="L223" s="39"/>
      <c r="M223" s="210" t="s">
        <v>1</v>
      </c>
      <c r="N223" s="211" t="s">
        <v>45</v>
      </c>
      <c r="O223" s="71"/>
      <c r="P223" s="212">
        <f>O223*H223</f>
        <v>0</v>
      </c>
      <c r="Q223" s="212">
        <v>0</v>
      </c>
      <c r="R223" s="212">
        <f>Q223*H223</f>
        <v>0</v>
      </c>
      <c r="S223" s="212">
        <v>0</v>
      </c>
      <c r="T223" s="213">
        <f>S223*H223</f>
        <v>0</v>
      </c>
      <c r="U223" s="34"/>
      <c r="V223" s="34"/>
      <c r="W223" s="34"/>
      <c r="X223" s="34"/>
      <c r="Y223" s="34"/>
      <c r="Z223" s="34"/>
      <c r="AA223" s="34"/>
      <c r="AB223" s="34"/>
      <c r="AC223" s="34"/>
      <c r="AD223" s="34"/>
      <c r="AE223" s="34"/>
      <c r="AR223" s="214" t="s">
        <v>143</v>
      </c>
      <c r="AT223" s="214" t="s">
        <v>138</v>
      </c>
      <c r="AU223" s="214" t="s">
        <v>90</v>
      </c>
      <c r="AY223" s="17" t="s">
        <v>134</v>
      </c>
      <c r="BE223" s="215">
        <f>IF(N223="základní",J223,0)</f>
        <v>0</v>
      </c>
      <c r="BF223" s="215">
        <f>IF(N223="snížená",J223,0)</f>
        <v>0</v>
      </c>
      <c r="BG223" s="215">
        <f>IF(N223="zákl. přenesená",J223,0)</f>
        <v>0</v>
      </c>
      <c r="BH223" s="215">
        <f>IF(N223="sníž. přenesená",J223,0)</f>
        <v>0</v>
      </c>
      <c r="BI223" s="215">
        <f>IF(N223="nulová",J223,0)</f>
        <v>0</v>
      </c>
      <c r="BJ223" s="17" t="s">
        <v>88</v>
      </c>
      <c r="BK223" s="215">
        <f>ROUND(I223*H223,2)</f>
        <v>0</v>
      </c>
      <c r="BL223" s="17" t="s">
        <v>143</v>
      </c>
      <c r="BM223" s="214" t="s">
        <v>453</v>
      </c>
    </row>
    <row r="224" spans="1:65" s="2" customFormat="1" ht="87.75">
      <c r="A224" s="34"/>
      <c r="B224" s="35"/>
      <c r="C224" s="36"/>
      <c r="D224" s="216" t="s">
        <v>146</v>
      </c>
      <c r="E224" s="36"/>
      <c r="F224" s="217" t="s">
        <v>454</v>
      </c>
      <c r="G224" s="36"/>
      <c r="H224" s="36"/>
      <c r="I224" s="115"/>
      <c r="J224" s="36"/>
      <c r="K224" s="36"/>
      <c r="L224" s="39"/>
      <c r="M224" s="218"/>
      <c r="N224" s="219"/>
      <c r="O224" s="71"/>
      <c r="P224" s="71"/>
      <c r="Q224" s="71"/>
      <c r="R224" s="71"/>
      <c r="S224" s="71"/>
      <c r="T224" s="72"/>
      <c r="U224" s="34"/>
      <c r="V224" s="34"/>
      <c r="W224" s="34"/>
      <c r="X224" s="34"/>
      <c r="Y224" s="34"/>
      <c r="Z224" s="34"/>
      <c r="AA224" s="34"/>
      <c r="AB224" s="34"/>
      <c r="AC224" s="34"/>
      <c r="AD224" s="34"/>
      <c r="AE224" s="34"/>
      <c r="AT224" s="17" t="s">
        <v>146</v>
      </c>
      <c r="AU224" s="17" t="s">
        <v>90</v>
      </c>
    </row>
    <row r="225" spans="1:65" s="13" customFormat="1" ht="11.25">
      <c r="B225" s="220"/>
      <c r="C225" s="221"/>
      <c r="D225" s="216" t="s">
        <v>148</v>
      </c>
      <c r="E225" s="222" t="s">
        <v>1</v>
      </c>
      <c r="F225" s="223" t="s">
        <v>455</v>
      </c>
      <c r="G225" s="221"/>
      <c r="H225" s="224">
        <v>60</v>
      </c>
      <c r="I225" s="225"/>
      <c r="J225" s="221"/>
      <c r="K225" s="221"/>
      <c r="L225" s="226"/>
      <c r="M225" s="227"/>
      <c r="N225" s="228"/>
      <c r="O225" s="228"/>
      <c r="P225" s="228"/>
      <c r="Q225" s="228"/>
      <c r="R225" s="228"/>
      <c r="S225" s="228"/>
      <c r="T225" s="229"/>
      <c r="AT225" s="230" t="s">
        <v>148</v>
      </c>
      <c r="AU225" s="230" t="s">
        <v>90</v>
      </c>
      <c r="AV225" s="13" t="s">
        <v>90</v>
      </c>
      <c r="AW225" s="13" t="s">
        <v>38</v>
      </c>
      <c r="AX225" s="13" t="s">
        <v>80</v>
      </c>
      <c r="AY225" s="230" t="s">
        <v>134</v>
      </c>
    </row>
    <row r="226" spans="1:65" s="13" customFormat="1" ht="11.25">
      <c r="B226" s="220"/>
      <c r="C226" s="221"/>
      <c r="D226" s="216" t="s">
        <v>148</v>
      </c>
      <c r="E226" s="222" t="s">
        <v>1</v>
      </c>
      <c r="F226" s="223" t="s">
        <v>456</v>
      </c>
      <c r="G226" s="221"/>
      <c r="H226" s="224">
        <v>60</v>
      </c>
      <c r="I226" s="225"/>
      <c r="J226" s="221"/>
      <c r="K226" s="221"/>
      <c r="L226" s="226"/>
      <c r="M226" s="227"/>
      <c r="N226" s="228"/>
      <c r="O226" s="228"/>
      <c r="P226" s="228"/>
      <c r="Q226" s="228"/>
      <c r="R226" s="228"/>
      <c r="S226" s="228"/>
      <c r="T226" s="229"/>
      <c r="AT226" s="230" t="s">
        <v>148</v>
      </c>
      <c r="AU226" s="230" t="s">
        <v>90</v>
      </c>
      <c r="AV226" s="13" t="s">
        <v>90</v>
      </c>
      <c r="AW226" s="13" t="s">
        <v>38</v>
      </c>
      <c r="AX226" s="13" t="s">
        <v>80</v>
      </c>
      <c r="AY226" s="230" t="s">
        <v>134</v>
      </c>
    </row>
    <row r="227" spans="1:65" s="15" customFormat="1" ht="11.25">
      <c r="B227" s="244"/>
      <c r="C227" s="245"/>
      <c r="D227" s="216" t="s">
        <v>148</v>
      </c>
      <c r="E227" s="246" t="s">
        <v>1</v>
      </c>
      <c r="F227" s="247" t="s">
        <v>392</v>
      </c>
      <c r="G227" s="245"/>
      <c r="H227" s="248">
        <v>120</v>
      </c>
      <c r="I227" s="249"/>
      <c r="J227" s="245"/>
      <c r="K227" s="245"/>
      <c r="L227" s="250"/>
      <c r="M227" s="251"/>
      <c r="N227" s="252"/>
      <c r="O227" s="252"/>
      <c r="P227" s="252"/>
      <c r="Q227" s="252"/>
      <c r="R227" s="252"/>
      <c r="S227" s="252"/>
      <c r="T227" s="253"/>
      <c r="AT227" s="254" t="s">
        <v>148</v>
      </c>
      <c r="AU227" s="254" t="s">
        <v>90</v>
      </c>
      <c r="AV227" s="15" t="s">
        <v>143</v>
      </c>
      <c r="AW227" s="15" t="s">
        <v>38</v>
      </c>
      <c r="AX227" s="15" t="s">
        <v>88</v>
      </c>
      <c r="AY227" s="254" t="s">
        <v>134</v>
      </c>
    </row>
    <row r="228" spans="1:65" s="2" customFormat="1" ht="21.75" customHeight="1">
      <c r="A228" s="34"/>
      <c r="B228" s="35"/>
      <c r="C228" s="203" t="s">
        <v>247</v>
      </c>
      <c r="D228" s="203" t="s">
        <v>138</v>
      </c>
      <c r="E228" s="204" t="s">
        <v>457</v>
      </c>
      <c r="F228" s="205" t="s">
        <v>458</v>
      </c>
      <c r="G228" s="206" t="s">
        <v>141</v>
      </c>
      <c r="H228" s="207">
        <v>120</v>
      </c>
      <c r="I228" s="208"/>
      <c r="J228" s="209">
        <f>ROUND(I228*H228,2)</f>
        <v>0</v>
      </c>
      <c r="K228" s="205" t="s">
        <v>142</v>
      </c>
      <c r="L228" s="39"/>
      <c r="M228" s="210" t="s">
        <v>1</v>
      </c>
      <c r="N228" s="211" t="s">
        <v>45</v>
      </c>
      <c r="O228" s="71"/>
      <c r="P228" s="212">
        <f>O228*H228</f>
        <v>0</v>
      </c>
      <c r="Q228" s="212">
        <v>0</v>
      </c>
      <c r="R228" s="212">
        <f>Q228*H228</f>
        <v>0</v>
      </c>
      <c r="S228" s="212">
        <v>0</v>
      </c>
      <c r="T228" s="213">
        <f>S228*H228</f>
        <v>0</v>
      </c>
      <c r="U228" s="34"/>
      <c r="V228" s="34"/>
      <c r="W228" s="34"/>
      <c r="X228" s="34"/>
      <c r="Y228" s="34"/>
      <c r="Z228" s="34"/>
      <c r="AA228" s="34"/>
      <c r="AB228" s="34"/>
      <c r="AC228" s="34"/>
      <c r="AD228" s="34"/>
      <c r="AE228" s="34"/>
      <c r="AR228" s="214" t="s">
        <v>143</v>
      </c>
      <c r="AT228" s="214" t="s">
        <v>138</v>
      </c>
      <c r="AU228" s="214" t="s">
        <v>90</v>
      </c>
      <c r="AY228" s="17" t="s">
        <v>134</v>
      </c>
      <c r="BE228" s="215">
        <f>IF(N228="základní",J228,0)</f>
        <v>0</v>
      </c>
      <c r="BF228" s="215">
        <f>IF(N228="snížená",J228,0)</f>
        <v>0</v>
      </c>
      <c r="BG228" s="215">
        <f>IF(N228="zákl. přenesená",J228,0)</f>
        <v>0</v>
      </c>
      <c r="BH228" s="215">
        <f>IF(N228="sníž. přenesená",J228,0)</f>
        <v>0</v>
      </c>
      <c r="BI228" s="215">
        <f>IF(N228="nulová",J228,0)</f>
        <v>0</v>
      </c>
      <c r="BJ228" s="17" t="s">
        <v>88</v>
      </c>
      <c r="BK228" s="215">
        <f>ROUND(I228*H228,2)</f>
        <v>0</v>
      </c>
      <c r="BL228" s="17" t="s">
        <v>143</v>
      </c>
      <c r="BM228" s="214" t="s">
        <v>459</v>
      </c>
    </row>
    <row r="229" spans="1:65" s="2" customFormat="1" ht="87.75">
      <c r="A229" s="34"/>
      <c r="B229" s="35"/>
      <c r="C229" s="36"/>
      <c r="D229" s="216" t="s">
        <v>146</v>
      </c>
      <c r="E229" s="36"/>
      <c r="F229" s="217" t="s">
        <v>454</v>
      </c>
      <c r="G229" s="36"/>
      <c r="H229" s="36"/>
      <c r="I229" s="115"/>
      <c r="J229" s="36"/>
      <c r="K229" s="36"/>
      <c r="L229" s="39"/>
      <c r="M229" s="218"/>
      <c r="N229" s="219"/>
      <c r="O229" s="71"/>
      <c r="P229" s="71"/>
      <c r="Q229" s="71"/>
      <c r="R229" s="71"/>
      <c r="S229" s="71"/>
      <c r="T229" s="72"/>
      <c r="U229" s="34"/>
      <c r="V229" s="34"/>
      <c r="W229" s="34"/>
      <c r="X229" s="34"/>
      <c r="Y229" s="34"/>
      <c r="Z229" s="34"/>
      <c r="AA229" s="34"/>
      <c r="AB229" s="34"/>
      <c r="AC229" s="34"/>
      <c r="AD229" s="34"/>
      <c r="AE229" s="34"/>
      <c r="AT229" s="17" t="s">
        <v>146</v>
      </c>
      <c r="AU229" s="17" t="s">
        <v>90</v>
      </c>
    </row>
    <row r="230" spans="1:65" s="13" customFormat="1" ht="11.25">
      <c r="B230" s="220"/>
      <c r="C230" s="221"/>
      <c r="D230" s="216" t="s">
        <v>148</v>
      </c>
      <c r="E230" s="222" t="s">
        <v>1</v>
      </c>
      <c r="F230" s="223" t="s">
        <v>460</v>
      </c>
      <c r="G230" s="221"/>
      <c r="H230" s="224">
        <v>120</v>
      </c>
      <c r="I230" s="225"/>
      <c r="J230" s="221"/>
      <c r="K230" s="221"/>
      <c r="L230" s="226"/>
      <c r="M230" s="227"/>
      <c r="N230" s="228"/>
      <c r="O230" s="228"/>
      <c r="P230" s="228"/>
      <c r="Q230" s="228"/>
      <c r="R230" s="228"/>
      <c r="S230" s="228"/>
      <c r="T230" s="229"/>
      <c r="AT230" s="230" t="s">
        <v>148</v>
      </c>
      <c r="AU230" s="230" t="s">
        <v>90</v>
      </c>
      <c r="AV230" s="13" t="s">
        <v>90</v>
      </c>
      <c r="AW230" s="13" t="s">
        <v>38</v>
      </c>
      <c r="AX230" s="13" t="s">
        <v>88</v>
      </c>
      <c r="AY230" s="230" t="s">
        <v>134</v>
      </c>
    </row>
    <row r="231" spans="1:65" s="2" customFormat="1" ht="21.75" customHeight="1">
      <c r="A231" s="34"/>
      <c r="B231" s="35"/>
      <c r="C231" s="203" t="s">
        <v>250</v>
      </c>
      <c r="D231" s="203" t="s">
        <v>138</v>
      </c>
      <c r="E231" s="204" t="s">
        <v>461</v>
      </c>
      <c r="F231" s="205" t="s">
        <v>462</v>
      </c>
      <c r="G231" s="206" t="s">
        <v>141</v>
      </c>
      <c r="H231" s="207">
        <v>135</v>
      </c>
      <c r="I231" s="208"/>
      <c r="J231" s="209">
        <f>ROUND(I231*H231,2)</f>
        <v>0</v>
      </c>
      <c r="K231" s="205" t="s">
        <v>142</v>
      </c>
      <c r="L231" s="39"/>
      <c r="M231" s="210" t="s">
        <v>1</v>
      </c>
      <c r="N231" s="211" t="s">
        <v>45</v>
      </c>
      <c r="O231" s="71"/>
      <c r="P231" s="212">
        <f>O231*H231</f>
        <v>0</v>
      </c>
      <c r="Q231" s="212">
        <v>0</v>
      </c>
      <c r="R231" s="212">
        <f>Q231*H231</f>
        <v>0</v>
      </c>
      <c r="S231" s="212">
        <v>0</v>
      </c>
      <c r="T231" s="213">
        <f>S231*H231</f>
        <v>0</v>
      </c>
      <c r="U231" s="34"/>
      <c r="V231" s="34"/>
      <c r="W231" s="34"/>
      <c r="X231" s="34"/>
      <c r="Y231" s="34"/>
      <c r="Z231" s="34"/>
      <c r="AA231" s="34"/>
      <c r="AB231" s="34"/>
      <c r="AC231" s="34"/>
      <c r="AD231" s="34"/>
      <c r="AE231" s="34"/>
      <c r="AR231" s="214" t="s">
        <v>143</v>
      </c>
      <c r="AT231" s="214" t="s">
        <v>138</v>
      </c>
      <c r="AU231" s="214" t="s">
        <v>90</v>
      </c>
      <c r="AY231" s="17" t="s">
        <v>134</v>
      </c>
      <c r="BE231" s="215">
        <f>IF(N231="základní",J231,0)</f>
        <v>0</v>
      </c>
      <c r="BF231" s="215">
        <f>IF(N231="snížená",J231,0)</f>
        <v>0</v>
      </c>
      <c r="BG231" s="215">
        <f>IF(N231="zákl. přenesená",J231,0)</f>
        <v>0</v>
      </c>
      <c r="BH231" s="215">
        <f>IF(N231="sníž. přenesená",J231,0)</f>
        <v>0</v>
      </c>
      <c r="BI231" s="215">
        <f>IF(N231="nulová",J231,0)</f>
        <v>0</v>
      </c>
      <c r="BJ231" s="17" t="s">
        <v>88</v>
      </c>
      <c r="BK231" s="215">
        <f>ROUND(I231*H231,2)</f>
        <v>0</v>
      </c>
      <c r="BL231" s="17" t="s">
        <v>143</v>
      </c>
      <c r="BM231" s="214" t="s">
        <v>463</v>
      </c>
    </row>
    <row r="232" spans="1:65" s="2" customFormat="1" ht="204.75">
      <c r="A232" s="34"/>
      <c r="B232" s="35"/>
      <c r="C232" s="36"/>
      <c r="D232" s="216" t="s">
        <v>146</v>
      </c>
      <c r="E232" s="36"/>
      <c r="F232" s="217" t="s">
        <v>464</v>
      </c>
      <c r="G232" s="36"/>
      <c r="H232" s="36"/>
      <c r="I232" s="115"/>
      <c r="J232" s="36"/>
      <c r="K232" s="36"/>
      <c r="L232" s="39"/>
      <c r="M232" s="218"/>
      <c r="N232" s="219"/>
      <c r="O232" s="71"/>
      <c r="P232" s="71"/>
      <c r="Q232" s="71"/>
      <c r="R232" s="71"/>
      <c r="S232" s="71"/>
      <c r="T232" s="72"/>
      <c r="U232" s="34"/>
      <c r="V232" s="34"/>
      <c r="W232" s="34"/>
      <c r="X232" s="34"/>
      <c r="Y232" s="34"/>
      <c r="Z232" s="34"/>
      <c r="AA232" s="34"/>
      <c r="AB232" s="34"/>
      <c r="AC232" s="34"/>
      <c r="AD232" s="34"/>
      <c r="AE232" s="34"/>
      <c r="AT232" s="17" t="s">
        <v>146</v>
      </c>
      <c r="AU232" s="17" t="s">
        <v>90</v>
      </c>
    </row>
    <row r="233" spans="1:65" s="13" customFormat="1" ht="11.25">
      <c r="B233" s="220"/>
      <c r="C233" s="221"/>
      <c r="D233" s="216" t="s">
        <v>148</v>
      </c>
      <c r="E233" s="222" t="s">
        <v>1</v>
      </c>
      <c r="F233" s="223" t="s">
        <v>465</v>
      </c>
      <c r="G233" s="221"/>
      <c r="H233" s="224">
        <v>135</v>
      </c>
      <c r="I233" s="225"/>
      <c r="J233" s="221"/>
      <c r="K233" s="221"/>
      <c r="L233" s="226"/>
      <c r="M233" s="227"/>
      <c r="N233" s="228"/>
      <c r="O233" s="228"/>
      <c r="P233" s="228"/>
      <c r="Q233" s="228"/>
      <c r="R233" s="228"/>
      <c r="S233" s="228"/>
      <c r="T233" s="229"/>
      <c r="AT233" s="230" t="s">
        <v>148</v>
      </c>
      <c r="AU233" s="230" t="s">
        <v>90</v>
      </c>
      <c r="AV233" s="13" t="s">
        <v>90</v>
      </c>
      <c r="AW233" s="13" t="s">
        <v>38</v>
      </c>
      <c r="AX233" s="13" t="s">
        <v>88</v>
      </c>
      <c r="AY233" s="230" t="s">
        <v>134</v>
      </c>
    </row>
    <row r="234" spans="1:65" s="2" customFormat="1" ht="21.75" customHeight="1">
      <c r="A234" s="34"/>
      <c r="B234" s="35"/>
      <c r="C234" s="203" t="s">
        <v>254</v>
      </c>
      <c r="D234" s="203" t="s">
        <v>138</v>
      </c>
      <c r="E234" s="204" t="s">
        <v>466</v>
      </c>
      <c r="F234" s="205" t="s">
        <v>467</v>
      </c>
      <c r="G234" s="206" t="s">
        <v>141</v>
      </c>
      <c r="H234" s="207">
        <v>80</v>
      </c>
      <c r="I234" s="208"/>
      <c r="J234" s="209">
        <f>ROUND(I234*H234,2)</f>
        <v>0</v>
      </c>
      <c r="K234" s="205" t="s">
        <v>142</v>
      </c>
      <c r="L234" s="39"/>
      <c r="M234" s="210" t="s">
        <v>1</v>
      </c>
      <c r="N234" s="211" t="s">
        <v>45</v>
      </c>
      <c r="O234" s="71"/>
      <c r="P234" s="212">
        <f>O234*H234</f>
        <v>0</v>
      </c>
      <c r="Q234" s="212">
        <v>0</v>
      </c>
      <c r="R234" s="212">
        <f>Q234*H234</f>
        <v>0</v>
      </c>
      <c r="S234" s="212">
        <v>0</v>
      </c>
      <c r="T234" s="213">
        <f>S234*H234</f>
        <v>0</v>
      </c>
      <c r="U234" s="34"/>
      <c r="V234" s="34"/>
      <c r="W234" s="34"/>
      <c r="X234" s="34"/>
      <c r="Y234" s="34"/>
      <c r="Z234" s="34"/>
      <c r="AA234" s="34"/>
      <c r="AB234" s="34"/>
      <c r="AC234" s="34"/>
      <c r="AD234" s="34"/>
      <c r="AE234" s="34"/>
      <c r="AR234" s="214" t="s">
        <v>143</v>
      </c>
      <c r="AT234" s="214" t="s">
        <v>138</v>
      </c>
      <c r="AU234" s="214" t="s">
        <v>90</v>
      </c>
      <c r="AY234" s="17" t="s">
        <v>134</v>
      </c>
      <c r="BE234" s="215">
        <f>IF(N234="základní",J234,0)</f>
        <v>0</v>
      </c>
      <c r="BF234" s="215">
        <f>IF(N234="snížená",J234,0)</f>
        <v>0</v>
      </c>
      <c r="BG234" s="215">
        <f>IF(N234="zákl. přenesená",J234,0)</f>
        <v>0</v>
      </c>
      <c r="BH234" s="215">
        <f>IF(N234="sníž. přenesená",J234,0)</f>
        <v>0</v>
      </c>
      <c r="BI234" s="215">
        <f>IF(N234="nulová",J234,0)</f>
        <v>0</v>
      </c>
      <c r="BJ234" s="17" t="s">
        <v>88</v>
      </c>
      <c r="BK234" s="215">
        <f>ROUND(I234*H234,2)</f>
        <v>0</v>
      </c>
      <c r="BL234" s="17" t="s">
        <v>143</v>
      </c>
      <c r="BM234" s="214" t="s">
        <v>468</v>
      </c>
    </row>
    <row r="235" spans="1:65" s="2" customFormat="1" ht="107.25">
      <c r="A235" s="34"/>
      <c r="B235" s="35"/>
      <c r="C235" s="36"/>
      <c r="D235" s="216" t="s">
        <v>146</v>
      </c>
      <c r="E235" s="36"/>
      <c r="F235" s="217" t="s">
        <v>469</v>
      </c>
      <c r="G235" s="36"/>
      <c r="H235" s="36"/>
      <c r="I235" s="115"/>
      <c r="J235" s="36"/>
      <c r="K235" s="36"/>
      <c r="L235" s="39"/>
      <c r="M235" s="218"/>
      <c r="N235" s="219"/>
      <c r="O235" s="71"/>
      <c r="P235" s="71"/>
      <c r="Q235" s="71"/>
      <c r="R235" s="71"/>
      <c r="S235" s="71"/>
      <c r="T235" s="72"/>
      <c r="U235" s="34"/>
      <c r="V235" s="34"/>
      <c r="W235" s="34"/>
      <c r="X235" s="34"/>
      <c r="Y235" s="34"/>
      <c r="Z235" s="34"/>
      <c r="AA235" s="34"/>
      <c r="AB235" s="34"/>
      <c r="AC235" s="34"/>
      <c r="AD235" s="34"/>
      <c r="AE235" s="34"/>
      <c r="AT235" s="17" t="s">
        <v>146</v>
      </c>
      <c r="AU235" s="17" t="s">
        <v>90</v>
      </c>
    </row>
    <row r="236" spans="1:65" s="13" customFormat="1" ht="11.25">
      <c r="B236" s="220"/>
      <c r="C236" s="221"/>
      <c r="D236" s="216" t="s">
        <v>148</v>
      </c>
      <c r="E236" s="222" t="s">
        <v>1</v>
      </c>
      <c r="F236" s="223" t="s">
        <v>446</v>
      </c>
      <c r="G236" s="221"/>
      <c r="H236" s="224">
        <v>80</v>
      </c>
      <c r="I236" s="225"/>
      <c r="J236" s="221"/>
      <c r="K236" s="221"/>
      <c r="L236" s="226"/>
      <c r="M236" s="227"/>
      <c r="N236" s="228"/>
      <c r="O236" s="228"/>
      <c r="P236" s="228"/>
      <c r="Q236" s="228"/>
      <c r="R236" s="228"/>
      <c r="S236" s="228"/>
      <c r="T236" s="229"/>
      <c r="AT236" s="230" t="s">
        <v>148</v>
      </c>
      <c r="AU236" s="230" t="s">
        <v>90</v>
      </c>
      <c r="AV236" s="13" t="s">
        <v>90</v>
      </c>
      <c r="AW236" s="13" t="s">
        <v>38</v>
      </c>
      <c r="AX236" s="13" t="s">
        <v>88</v>
      </c>
      <c r="AY236" s="230" t="s">
        <v>134</v>
      </c>
    </row>
    <row r="237" spans="1:65" s="14" customFormat="1" ht="11.25">
      <c r="B237" s="231"/>
      <c r="C237" s="232"/>
      <c r="D237" s="216" t="s">
        <v>148</v>
      </c>
      <c r="E237" s="233" t="s">
        <v>1</v>
      </c>
      <c r="F237" s="234" t="s">
        <v>470</v>
      </c>
      <c r="G237" s="232"/>
      <c r="H237" s="233" t="s">
        <v>1</v>
      </c>
      <c r="I237" s="235"/>
      <c r="J237" s="232"/>
      <c r="K237" s="232"/>
      <c r="L237" s="236"/>
      <c r="M237" s="237"/>
      <c r="N237" s="238"/>
      <c r="O237" s="238"/>
      <c r="P237" s="238"/>
      <c r="Q237" s="238"/>
      <c r="R237" s="238"/>
      <c r="S237" s="238"/>
      <c r="T237" s="239"/>
      <c r="AT237" s="240" t="s">
        <v>148</v>
      </c>
      <c r="AU237" s="240" t="s">
        <v>90</v>
      </c>
      <c r="AV237" s="14" t="s">
        <v>88</v>
      </c>
      <c r="AW237" s="14" t="s">
        <v>38</v>
      </c>
      <c r="AX237" s="14" t="s">
        <v>80</v>
      </c>
      <c r="AY237" s="240" t="s">
        <v>134</v>
      </c>
    </row>
    <row r="238" spans="1:65" s="2" customFormat="1" ht="16.5" customHeight="1">
      <c r="A238" s="34"/>
      <c r="B238" s="35"/>
      <c r="C238" s="255" t="s">
        <v>257</v>
      </c>
      <c r="D238" s="255" t="s">
        <v>471</v>
      </c>
      <c r="E238" s="256" t="s">
        <v>472</v>
      </c>
      <c r="F238" s="257" t="s">
        <v>473</v>
      </c>
      <c r="G238" s="258" t="s">
        <v>169</v>
      </c>
      <c r="H238" s="259">
        <v>132</v>
      </c>
      <c r="I238" s="260"/>
      <c r="J238" s="261">
        <f>ROUND(I238*H238,2)</f>
        <v>0</v>
      </c>
      <c r="K238" s="257" t="s">
        <v>142</v>
      </c>
      <c r="L238" s="262"/>
      <c r="M238" s="263" t="s">
        <v>1</v>
      </c>
      <c r="N238" s="264" t="s">
        <v>45</v>
      </c>
      <c r="O238" s="71"/>
      <c r="P238" s="212">
        <f>O238*H238</f>
        <v>0</v>
      </c>
      <c r="Q238" s="212">
        <v>0</v>
      </c>
      <c r="R238" s="212">
        <f>Q238*H238</f>
        <v>0</v>
      </c>
      <c r="S238" s="212">
        <v>0</v>
      </c>
      <c r="T238" s="213">
        <f>S238*H238</f>
        <v>0</v>
      </c>
      <c r="U238" s="34"/>
      <c r="V238" s="34"/>
      <c r="W238" s="34"/>
      <c r="X238" s="34"/>
      <c r="Y238" s="34"/>
      <c r="Z238" s="34"/>
      <c r="AA238" s="34"/>
      <c r="AB238" s="34"/>
      <c r="AC238" s="34"/>
      <c r="AD238" s="34"/>
      <c r="AE238" s="34"/>
      <c r="AR238" s="214" t="s">
        <v>183</v>
      </c>
      <c r="AT238" s="214" t="s">
        <v>471</v>
      </c>
      <c r="AU238" s="214" t="s">
        <v>90</v>
      </c>
      <c r="AY238" s="17" t="s">
        <v>134</v>
      </c>
      <c r="BE238" s="215">
        <f>IF(N238="základní",J238,0)</f>
        <v>0</v>
      </c>
      <c r="BF238" s="215">
        <f>IF(N238="snížená",J238,0)</f>
        <v>0</v>
      </c>
      <c r="BG238" s="215">
        <f>IF(N238="zákl. přenesená",J238,0)</f>
        <v>0</v>
      </c>
      <c r="BH238" s="215">
        <f>IF(N238="sníž. přenesená",J238,0)</f>
        <v>0</v>
      </c>
      <c r="BI238" s="215">
        <f>IF(N238="nulová",J238,0)</f>
        <v>0</v>
      </c>
      <c r="BJ238" s="17" t="s">
        <v>88</v>
      </c>
      <c r="BK238" s="215">
        <f>ROUND(I238*H238,2)</f>
        <v>0</v>
      </c>
      <c r="BL238" s="17" t="s">
        <v>143</v>
      </c>
      <c r="BM238" s="214" t="s">
        <v>474</v>
      </c>
    </row>
    <row r="239" spans="1:65" s="13" customFormat="1" ht="11.25">
      <c r="B239" s="220"/>
      <c r="C239" s="221"/>
      <c r="D239" s="216" t="s">
        <v>148</v>
      </c>
      <c r="E239" s="222" t="s">
        <v>1</v>
      </c>
      <c r="F239" s="223" t="s">
        <v>475</v>
      </c>
      <c r="G239" s="221"/>
      <c r="H239" s="224">
        <v>132</v>
      </c>
      <c r="I239" s="225"/>
      <c r="J239" s="221"/>
      <c r="K239" s="221"/>
      <c r="L239" s="226"/>
      <c r="M239" s="227"/>
      <c r="N239" s="228"/>
      <c r="O239" s="228"/>
      <c r="P239" s="228"/>
      <c r="Q239" s="228"/>
      <c r="R239" s="228"/>
      <c r="S239" s="228"/>
      <c r="T239" s="229"/>
      <c r="AT239" s="230" t="s">
        <v>148</v>
      </c>
      <c r="AU239" s="230" t="s">
        <v>90</v>
      </c>
      <c r="AV239" s="13" t="s">
        <v>90</v>
      </c>
      <c r="AW239" s="13" t="s">
        <v>38</v>
      </c>
      <c r="AX239" s="13" t="s">
        <v>88</v>
      </c>
      <c r="AY239" s="230" t="s">
        <v>134</v>
      </c>
    </row>
    <row r="240" spans="1:65" s="2" customFormat="1" ht="21.75" customHeight="1">
      <c r="A240" s="34"/>
      <c r="B240" s="35"/>
      <c r="C240" s="203" t="s">
        <v>262</v>
      </c>
      <c r="D240" s="203" t="s">
        <v>138</v>
      </c>
      <c r="E240" s="204" t="s">
        <v>476</v>
      </c>
      <c r="F240" s="205" t="s">
        <v>477</v>
      </c>
      <c r="G240" s="206" t="s">
        <v>141</v>
      </c>
      <c r="H240" s="207">
        <v>80</v>
      </c>
      <c r="I240" s="208"/>
      <c r="J240" s="209">
        <f>ROUND(I240*H240,2)</f>
        <v>0</v>
      </c>
      <c r="K240" s="205" t="s">
        <v>142</v>
      </c>
      <c r="L240" s="39"/>
      <c r="M240" s="210" t="s">
        <v>1</v>
      </c>
      <c r="N240" s="211" t="s">
        <v>45</v>
      </c>
      <c r="O240" s="71"/>
      <c r="P240" s="212">
        <f>O240*H240</f>
        <v>0</v>
      </c>
      <c r="Q240" s="212">
        <v>0</v>
      </c>
      <c r="R240" s="212">
        <f>Q240*H240</f>
        <v>0</v>
      </c>
      <c r="S240" s="212">
        <v>0</v>
      </c>
      <c r="T240" s="213">
        <f>S240*H240</f>
        <v>0</v>
      </c>
      <c r="U240" s="34"/>
      <c r="V240" s="34"/>
      <c r="W240" s="34"/>
      <c r="X240" s="34"/>
      <c r="Y240" s="34"/>
      <c r="Z240" s="34"/>
      <c r="AA240" s="34"/>
      <c r="AB240" s="34"/>
      <c r="AC240" s="34"/>
      <c r="AD240" s="34"/>
      <c r="AE240" s="34"/>
      <c r="AR240" s="214" t="s">
        <v>143</v>
      </c>
      <c r="AT240" s="214" t="s">
        <v>138</v>
      </c>
      <c r="AU240" s="214" t="s">
        <v>90</v>
      </c>
      <c r="AY240" s="17" t="s">
        <v>134</v>
      </c>
      <c r="BE240" s="215">
        <f>IF(N240="základní",J240,0)</f>
        <v>0</v>
      </c>
      <c r="BF240" s="215">
        <f>IF(N240="snížená",J240,0)</f>
        <v>0</v>
      </c>
      <c r="BG240" s="215">
        <f>IF(N240="zákl. přenesená",J240,0)</f>
        <v>0</v>
      </c>
      <c r="BH240" s="215">
        <f>IF(N240="sníž. přenesená",J240,0)</f>
        <v>0</v>
      </c>
      <c r="BI240" s="215">
        <f>IF(N240="nulová",J240,0)</f>
        <v>0</v>
      </c>
      <c r="BJ240" s="17" t="s">
        <v>88</v>
      </c>
      <c r="BK240" s="215">
        <f>ROUND(I240*H240,2)</f>
        <v>0</v>
      </c>
      <c r="BL240" s="17" t="s">
        <v>143</v>
      </c>
      <c r="BM240" s="214" t="s">
        <v>478</v>
      </c>
    </row>
    <row r="241" spans="1:65" s="2" customFormat="1" ht="195">
      <c r="A241" s="34"/>
      <c r="B241" s="35"/>
      <c r="C241" s="36"/>
      <c r="D241" s="216" t="s">
        <v>146</v>
      </c>
      <c r="E241" s="36"/>
      <c r="F241" s="217" t="s">
        <v>187</v>
      </c>
      <c r="G241" s="36"/>
      <c r="H241" s="36"/>
      <c r="I241" s="115"/>
      <c r="J241" s="36"/>
      <c r="K241" s="36"/>
      <c r="L241" s="39"/>
      <c r="M241" s="218"/>
      <c r="N241" s="219"/>
      <c r="O241" s="71"/>
      <c r="P241" s="71"/>
      <c r="Q241" s="71"/>
      <c r="R241" s="71"/>
      <c r="S241" s="71"/>
      <c r="T241" s="72"/>
      <c r="U241" s="34"/>
      <c r="V241" s="34"/>
      <c r="W241" s="34"/>
      <c r="X241" s="34"/>
      <c r="Y241" s="34"/>
      <c r="Z241" s="34"/>
      <c r="AA241" s="34"/>
      <c r="AB241" s="34"/>
      <c r="AC241" s="34"/>
      <c r="AD241" s="34"/>
      <c r="AE241" s="34"/>
      <c r="AT241" s="17" t="s">
        <v>146</v>
      </c>
      <c r="AU241" s="17" t="s">
        <v>90</v>
      </c>
    </row>
    <row r="242" spans="1:65" s="13" customFormat="1" ht="11.25">
      <c r="B242" s="220"/>
      <c r="C242" s="221"/>
      <c r="D242" s="216" t="s">
        <v>148</v>
      </c>
      <c r="E242" s="222" t="s">
        <v>1</v>
      </c>
      <c r="F242" s="223" t="s">
        <v>446</v>
      </c>
      <c r="G242" s="221"/>
      <c r="H242" s="224">
        <v>80</v>
      </c>
      <c r="I242" s="225"/>
      <c r="J242" s="221"/>
      <c r="K242" s="221"/>
      <c r="L242" s="226"/>
      <c r="M242" s="227"/>
      <c r="N242" s="228"/>
      <c r="O242" s="228"/>
      <c r="P242" s="228"/>
      <c r="Q242" s="228"/>
      <c r="R242" s="228"/>
      <c r="S242" s="228"/>
      <c r="T242" s="229"/>
      <c r="AT242" s="230" t="s">
        <v>148</v>
      </c>
      <c r="AU242" s="230" t="s">
        <v>90</v>
      </c>
      <c r="AV242" s="13" t="s">
        <v>90</v>
      </c>
      <c r="AW242" s="13" t="s">
        <v>38</v>
      </c>
      <c r="AX242" s="13" t="s">
        <v>88</v>
      </c>
      <c r="AY242" s="230" t="s">
        <v>134</v>
      </c>
    </row>
    <row r="243" spans="1:65" s="2" customFormat="1" ht="21.75" customHeight="1">
      <c r="A243" s="34"/>
      <c r="B243" s="35"/>
      <c r="C243" s="203" t="s">
        <v>266</v>
      </c>
      <c r="D243" s="203" t="s">
        <v>138</v>
      </c>
      <c r="E243" s="204" t="s">
        <v>479</v>
      </c>
      <c r="F243" s="205" t="s">
        <v>480</v>
      </c>
      <c r="G243" s="206" t="s">
        <v>141</v>
      </c>
      <c r="H243" s="207">
        <v>1600</v>
      </c>
      <c r="I243" s="208"/>
      <c r="J243" s="209">
        <f>ROUND(I243*H243,2)</f>
        <v>0</v>
      </c>
      <c r="K243" s="205" t="s">
        <v>142</v>
      </c>
      <c r="L243" s="39"/>
      <c r="M243" s="210" t="s">
        <v>1</v>
      </c>
      <c r="N243" s="211" t="s">
        <v>45</v>
      </c>
      <c r="O243" s="71"/>
      <c r="P243" s="212">
        <f>O243*H243</f>
        <v>0</v>
      </c>
      <c r="Q243" s="212">
        <v>0</v>
      </c>
      <c r="R243" s="212">
        <f>Q243*H243</f>
        <v>0</v>
      </c>
      <c r="S243" s="212">
        <v>0</v>
      </c>
      <c r="T243" s="213">
        <f>S243*H243</f>
        <v>0</v>
      </c>
      <c r="U243" s="34"/>
      <c r="V243" s="34"/>
      <c r="W243" s="34"/>
      <c r="X243" s="34"/>
      <c r="Y243" s="34"/>
      <c r="Z243" s="34"/>
      <c r="AA243" s="34"/>
      <c r="AB243" s="34"/>
      <c r="AC243" s="34"/>
      <c r="AD243" s="34"/>
      <c r="AE243" s="34"/>
      <c r="AR243" s="214" t="s">
        <v>143</v>
      </c>
      <c r="AT243" s="214" t="s">
        <v>138</v>
      </c>
      <c r="AU243" s="214" t="s">
        <v>90</v>
      </c>
      <c r="AY243" s="17" t="s">
        <v>134</v>
      </c>
      <c r="BE243" s="215">
        <f>IF(N243="základní",J243,0)</f>
        <v>0</v>
      </c>
      <c r="BF243" s="215">
        <f>IF(N243="snížená",J243,0)</f>
        <v>0</v>
      </c>
      <c r="BG243" s="215">
        <f>IF(N243="zákl. přenesená",J243,0)</f>
        <v>0</v>
      </c>
      <c r="BH243" s="215">
        <f>IF(N243="sníž. přenesená",J243,0)</f>
        <v>0</v>
      </c>
      <c r="BI243" s="215">
        <f>IF(N243="nulová",J243,0)</f>
        <v>0</v>
      </c>
      <c r="BJ243" s="17" t="s">
        <v>88</v>
      </c>
      <c r="BK243" s="215">
        <f>ROUND(I243*H243,2)</f>
        <v>0</v>
      </c>
      <c r="BL243" s="17" t="s">
        <v>143</v>
      </c>
      <c r="BM243" s="214" t="s">
        <v>481</v>
      </c>
    </row>
    <row r="244" spans="1:65" s="2" customFormat="1" ht="195">
      <c r="A244" s="34"/>
      <c r="B244" s="35"/>
      <c r="C244" s="36"/>
      <c r="D244" s="216" t="s">
        <v>146</v>
      </c>
      <c r="E244" s="36"/>
      <c r="F244" s="217" t="s">
        <v>187</v>
      </c>
      <c r="G244" s="36"/>
      <c r="H244" s="36"/>
      <c r="I244" s="115"/>
      <c r="J244" s="36"/>
      <c r="K244" s="36"/>
      <c r="L244" s="39"/>
      <c r="M244" s="218"/>
      <c r="N244" s="219"/>
      <c r="O244" s="71"/>
      <c r="P244" s="71"/>
      <c r="Q244" s="71"/>
      <c r="R244" s="71"/>
      <c r="S244" s="71"/>
      <c r="T244" s="72"/>
      <c r="U244" s="34"/>
      <c r="V244" s="34"/>
      <c r="W244" s="34"/>
      <c r="X244" s="34"/>
      <c r="Y244" s="34"/>
      <c r="Z244" s="34"/>
      <c r="AA244" s="34"/>
      <c r="AB244" s="34"/>
      <c r="AC244" s="34"/>
      <c r="AD244" s="34"/>
      <c r="AE244" s="34"/>
      <c r="AT244" s="17" t="s">
        <v>146</v>
      </c>
      <c r="AU244" s="17" t="s">
        <v>90</v>
      </c>
    </row>
    <row r="245" spans="1:65" s="13" customFormat="1" ht="11.25">
      <c r="B245" s="220"/>
      <c r="C245" s="221"/>
      <c r="D245" s="216" t="s">
        <v>148</v>
      </c>
      <c r="E245" s="222" t="s">
        <v>1</v>
      </c>
      <c r="F245" s="223" t="s">
        <v>482</v>
      </c>
      <c r="G245" s="221"/>
      <c r="H245" s="224">
        <v>1600</v>
      </c>
      <c r="I245" s="225"/>
      <c r="J245" s="221"/>
      <c r="K245" s="221"/>
      <c r="L245" s="226"/>
      <c r="M245" s="227"/>
      <c r="N245" s="228"/>
      <c r="O245" s="228"/>
      <c r="P245" s="228"/>
      <c r="Q245" s="228"/>
      <c r="R245" s="228"/>
      <c r="S245" s="228"/>
      <c r="T245" s="229"/>
      <c r="AT245" s="230" t="s">
        <v>148</v>
      </c>
      <c r="AU245" s="230" t="s">
        <v>90</v>
      </c>
      <c r="AV245" s="13" t="s">
        <v>90</v>
      </c>
      <c r="AW245" s="13" t="s">
        <v>38</v>
      </c>
      <c r="AX245" s="13" t="s">
        <v>88</v>
      </c>
      <c r="AY245" s="230" t="s">
        <v>134</v>
      </c>
    </row>
    <row r="246" spans="1:65" s="2" customFormat="1" ht="21.75" customHeight="1">
      <c r="A246" s="34"/>
      <c r="B246" s="35"/>
      <c r="C246" s="203" t="s">
        <v>271</v>
      </c>
      <c r="D246" s="203" t="s">
        <v>138</v>
      </c>
      <c r="E246" s="204" t="s">
        <v>483</v>
      </c>
      <c r="F246" s="205" t="s">
        <v>484</v>
      </c>
      <c r="G246" s="206" t="s">
        <v>157</v>
      </c>
      <c r="H246" s="207">
        <v>500</v>
      </c>
      <c r="I246" s="208"/>
      <c r="J246" s="209">
        <f>ROUND(I246*H246,2)</f>
        <v>0</v>
      </c>
      <c r="K246" s="205" t="s">
        <v>142</v>
      </c>
      <c r="L246" s="39"/>
      <c r="M246" s="210" t="s">
        <v>1</v>
      </c>
      <c r="N246" s="211" t="s">
        <v>45</v>
      </c>
      <c r="O246" s="71"/>
      <c r="P246" s="212">
        <f>O246*H246</f>
        <v>0</v>
      </c>
      <c r="Q246" s="212">
        <v>0</v>
      </c>
      <c r="R246" s="212">
        <f>Q246*H246</f>
        <v>0</v>
      </c>
      <c r="S246" s="212">
        <v>0</v>
      </c>
      <c r="T246" s="213">
        <f>S246*H246</f>
        <v>0</v>
      </c>
      <c r="U246" s="34"/>
      <c r="V246" s="34"/>
      <c r="W246" s="34"/>
      <c r="X246" s="34"/>
      <c r="Y246" s="34"/>
      <c r="Z246" s="34"/>
      <c r="AA246" s="34"/>
      <c r="AB246" s="34"/>
      <c r="AC246" s="34"/>
      <c r="AD246" s="34"/>
      <c r="AE246" s="34"/>
      <c r="AR246" s="214" t="s">
        <v>143</v>
      </c>
      <c r="AT246" s="214" t="s">
        <v>138</v>
      </c>
      <c r="AU246" s="214" t="s">
        <v>90</v>
      </c>
      <c r="AY246" s="17" t="s">
        <v>134</v>
      </c>
      <c r="BE246" s="215">
        <f>IF(N246="základní",J246,0)</f>
        <v>0</v>
      </c>
      <c r="BF246" s="215">
        <f>IF(N246="snížená",J246,0)</f>
        <v>0</v>
      </c>
      <c r="BG246" s="215">
        <f>IF(N246="zákl. přenesená",J246,0)</f>
        <v>0</v>
      </c>
      <c r="BH246" s="215">
        <f>IF(N246="sníž. přenesená",J246,0)</f>
        <v>0</v>
      </c>
      <c r="BI246" s="215">
        <f>IF(N246="nulová",J246,0)</f>
        <v>0</v>
      </c>
      <c r="BJ246" s="17" t="s">
        <v>88</v>
      </c>
      <c r="BK246" s="215">
        <f>ROUND(I246*H246,2)</f>
        <v>0</v>
      </c>
      <c r="BL246" s="17" t="s">
        <v>143</v>
      </c>
      <c r="BM246" s="214" t="s">
        <v>485</v>
      </c>
    </row>
    <row r="247" spans="1:65" s="2" customFormat="1" ht="117">
      <c r="A247" s="34"/>
      <c r="B247" s="35"/>
      <c r="C247" s="36"/>
      <c r="D247" s="216" t="s">
        <v>146</v>
      </c>
      <c r="E247" s="36"/>
      <c r="F247" s="217" t="s">
        <v>486</v>
      </c>
      <c r="G247" s="36"/>
      <c r="H247" s="36"/>
      <c r="I247" s="115"/>
      <c r="J247" s="36"/>
      <c r="K247" s="36"/>
      <c r="L247" s="39"/>
      <c r="M247" s="218"/>
      <c r="N247" s="219"/>
      <c r="O247" s="71"/>
      <c r="P247" s="71"/>
      <c r="Q247" s="71"/>
      <c r="R247" s="71"/>
      <c r="S247" s="71"/>
      <c r="T247" s="72"/>
      <c r="U247" s="34"/>
      <c r="V247" s="34"/>
      <c r="W247" s="34"/>
      <c r="X247" s="34"/>
      <c r="Y247" s="34"/>
      <c r="Z247" s="34"/>
      <c r="AA247" s="34"/>
      <c r="AB247" s="34"/>
      <c r="AC247" s="34"/>
      <c r="AD247" s="34"/>
      <c r="AE247" s="34"/>
      <c r="AT247" s="17" t="s">
        <v>146</v>
      </c>
      <c r="AU247" s="17" t="s">
        <v>90</v>
      </c>
    </row>
    <row r="248" spans="1:65" s="13" customFormat="1" ht="11.25">
      <c r="B248" s="220"/>
      <c r="C248" s="221"/>
      <c r="D248" s="216" t="s">
        <v>148</v>
      </c>
      <c r="E248" s="222" t="s">
        <v>1</v>
      </c>
      <c r="F248" s="223" t="s">
        <v>487</v>
      </c>
      <c r="G248" s="221"/>
      <c r="H248" s="224">
        <v>500</v>
      </c>
      <c r="I248" s="225"/>
      <c r="J248" s="221"/>
      <c r="K248" s="221"/>
      <c r="L248" s="226"/>
      <c r="M248" s="227"/>
      <c r="N248" s="228"/>
      <c r="O248" s="228"/>
      <c r="P248" s="228"/>
      <c r="Q248" s="228"/>
      <c r="R248" s="228"/>
      <c r="S248" s="228"/>
      <c r="T248" s="229"/>
      <c r="AT248" s="230" t="s">
        <v>148</v>
      </c>
      <c r="AU248" s="230" t="s">
        <v>90</v>
      </c>
      <c r="AV248" s="13" t="s">
        <v>90</v>
      </c>
      <c r="AW248" s="13" t="s">
        <v>38</v>
      </c>
      <c r="AX248" s="13" t="s">
        <v>88</v>
      </c>
      <c r="AY248" s="230" t="s">
        <v>134</v>
      </c>
    </row>
    <row r="249" spans="1:65" s="2" customFormat="1" ht="21.75" customHeight="1">
      <c r="A249" s="34"/>
      <c r="B249" s="35"/>
      <c r="C249" s="203" t="s">
        <v>274</v>
      </c>
      <c r="D249" s="203" t="s">
        <v>138</v>
      </c>
      <c r="E249" s="204" t="s">
        <v>488</v>
      </c>
      <c r="F249" s="205" t="s">
        <v>489</v>
      </c>
      <c r="G249" s="206" t="s">
        <v>157</v>
      </c>
      <c r="H249" s="207">
        <v>500</v>
      </c>
      <c r="I249" s="208"/>
      <c r="J249" s="209">
        <f>ROUND(I249*H249,2)</f>
        <v>0</v>
      </c>
      <c r="K249" s="205" t="s">
        <v>142</v>
      </c>
      <c r="L249" s="39"/>
      <c r="M249" s="210" t="s">
        <v>1</v>
      </c>
      <c r="N249" s="211" t="s">
        <v>45</v>
      </c>
      <c r="O249" s="71"/>
      <c r="P249" s="212">
        <f>O249*H249</f>
        <v>0</v>
      </c>
      <c r="Q249" s="212">
        <v>0</v>
      </c>
      <c r="R249" s="212">
        <f>Q249*H249</f>
        <v>0</v>
      </c>
      <c r="S249" s="212">
        <v>0</v>
      </c>
      <c r="T249" s="213">
        <f>S249*H249</f>
        <v>0</v>
      </c>
      <c r="U249" s="34"/>
      <c r="V249" s="34"/>
      <c r="W249" s="34"/>
      <c r="X249" s="34"/>
      <c r="Y249" s="34"/>
      <c r="Z249" s="34"/>
      <c r="AA249" s="34"/>
      <c r="AB249" s="34"/>
      <c r="AC249" s="34"/>
      <c r="AD249" s="34"/>
      <c r="AE249" s="34"/>
      <c r="AR249" s="214" t="s">
        <v>143</v>
      </c>
      <c r="AT249" s="214" t="s">
        <v>138</v>
      </c>
      <c r="AU249" s="214" t="s">
        <v>90</v>
      </c>
      <c r="AY249" s="17" t="s">
        <v>134</v>
      </c>
      <c r="BE249" s="215">
        <f>IF(N249="základní",J249,0)</f>
        <v>0</v>
      </c>
      <c r="BF249" s="215">
        <f>IF(N249="snížená",J249,0)</f>
        <v>0</v>
      </c>
      <c r="BG249" s="215">
        <f>IF(N249="zákl. přenesená",J249,0)</f>
        <v>0</v>
      </c>
      <c r="BH249" s="215">
        <f>IF(N249="sníž. přenesená",J249,0)</f>
        <v>0</v>
      </c>
      <c r="BI249" s="215">
        <f>IF(N249="nulová",J249,0)</f>
        <v>0</v>
      </c>
      <c r="BJ249" s="17" t="s">
        <v>88</v>
      </c>
      <c r="BK249" s="215">
        <f>ROUND(I249*H249,2)</f>
        <v>0</v>
      </c>
      <c r="BL249" s="17" t="s">
        <v>143</v>
      </c>
      <c r="BM249" s="214" t="s">
        <v>490</v>
      </c>
    </row>
    <row r="250" spans="1:65" s="2" customFormat="1" ht="117">
      <c r="A250" s="34"/>
      <c r="B250" s="35"/>
      <c r="C250" s="36"/>
      <c r="D250" s="216" t="s">
        <v>146</v>
      </c>
      <c r="E250" s="36"/>
      <c r="F250" s="217" t="s">
        <v>491</v>
      </c>
      <c r="G250" s="36"/>
      <c r="H250" s="36"/>
      <c r="I250" s="115"/>
      <c r="J250" s="36"/>
      <c r="K250" s="36"/>
      <c r="L250" s="39"/>
      <c r="M250" s="218"/>
      <c r="N250" s="219"/>
      <c r="O250" s="71"/>
      <c r="P250" s="71"/>
      <c r="Q250" s="71"/>
      <c r="R250" s="71"/>
      <c r="S250" s="71"/>
      <c r="T250" s="72"/>
      <c r="U250" s="34"/>
      <c r="V250" s="34"/>
      <c r="W250" s="34"/>
      <c r="X250" s="34"/>
      <c r="Y250" s="34"/>
      <c r="Z250" s="34"/>
      <c r="AA250" s="34"/>
      <c r="AB250" s="34"/>
      <c r="AC250" s="34"/>
      <c r="AD250" s="34"/>
      <c r="AE250" s="34"/>
      <c r="AT250" s="17" t="s">
        <v>146</v>
      </c>
      <c r="AU250" s="17" t="s">
        <v>90</v>
      </c>
    </row>
    <row r="251" spans="1:65" s="13" customFormat="1" ht="11.25">
      <c r="B251" s="220"/>
      <c r="C251" s="221"/>
      <c r="D251" s="216" t="s">
        <v>148</v>
      </c>
      <c r="E251" s="222" t="s">
        <v>1</v>
      </c>
      <c r="F251" s="223" t="s">
        <v>492</v>
      </c>
      <c r="G251" s="221"/>
      <c r="H251" s="224">
        <v>500</v>
      </c>
      <c r="I251" s="225"/>
      <c r="J251" s="221"/>
      <c r="K251" s="221"/>
      <c r="L251" s="226"/>
      <c r="M251" s="227"/>
      <c r="N251" s="228"/>
      <c r="O251" s="228"/>
      <c r="P251" s="228"/>
      <c r="Q251" s="228"/>
      <c r="R251" s="228"/>
      <c r="S251" s="228"/>
      <c r="T251" s="229"/>
      <c r="AT251" s="230" t="s">
        <v>148</v>
      </c>
      <c r="AU251" s="230" t="s">
        <v>90</v>
      </c>
      <c r="AV251" s="13" t="s">
        <v>90</v>
      </c>
      <c r="AW251" s="13" t="s">
        <v>38</v>
      </c>
      <c r="AX251" s="13" t="s">
        <v>88</v>
      </c>
      <c r="AY251" s="230" t="s">
        <v>134</v>
      </c>
    </row>
    <row r="252" spans="1:65" s="2" customFormat="1" ht="16.5" customHeight="1">
      <c r="A252" s="34"/>
      <c r="B252" s="35"/>
      <c r="C252" s="255" t="s">
        <v>277</v>
      </c>
      <c r="D252" s="255" t="s">
        <v>471</v>
      </c>
      <c r="E252" s="256" t="s">
        <v>493</v>
      </c>
      <c r="F252" s="257" t="s">
        <v>494</v>
      </c>
      <c r="G252" s="258" t="s">
        <v>495</v>
      </c>
      <c r="H252" s="259">
        <v>25</v>
      </c>
      <c r="I252" s="260"/>
      <c r="J252" s="261">
        <f>ROUND(I252*H252,2)</f>
        <v>0</v>
      </c>
      <c r="K252" s="257" t="s">
        <v>142</v>
      </c>
      <c r="L252" s="262"/>
      <c r="M252" s="263" t="s">
        <v>1</v>
      </c>
      <c r="N252" s="264" t="s">
        <v>45</v>
      </c>
      <c r="O252" s="71"/>
      <c r="P252" s="212">
        <f>O252*H252</f>
        <v>0</v>
      </c>
      <c r="Q252" s="212">
        <v>1E-3</v>
      </c>
      <c r="R252" s="212">
        <f>Q252*H252</f>
        <v>2.5000000000000001E-2</v>
      </c>
      <c r="S252" s="212">
        <v>0</v>
      </c>
      <c r="T252" s="213">
        <f>S252*H252</f>
        <v>0</v>
      </c>
      <c r="U252" s="34"/>
      <c r="V252" s="34"/>
      <c r="W252" s="34"/>
      <c r="X252" s="34"/>
      <c r="Y252" s="34"/>
      <c r="Z252" s="34"/>
      <c r="AA252" s="34"/>
      <c r="AB252" s="34"/>
      <c r="AC252" s="34"/>
      <c r="AD252" s="34"/>
      <c r="AE252" s="34"/>
      <c r="AR252" s="214" t="s">
        <v>183</v>
      </c>
      <c r="AT252" s="214" t="s">
        <v>471</v>
      </c>
      <c r="AU252" s="214" t="s">
        <v>90</v>
      </c>
      <c r="AY252" s="17" t="s">
        <v>134</v>
      </c>
      <c r="BE252" s="215">
        <f>IF(N252="základní",J252,0)</f>
        <v>0</v>
      </c>
      <c r="BF252" s="215">
        <f>IF(N252="snížená",J252,0)</f>
        <v>0</v>
      </c>
      <c r="BG252" s="215">
        <f>IF(N252="zákl. přenesená",J252,0)</f>
        <v>0</v>
      </c>
      <c r="BH252" s="215">
        <f>IF(N252="sníž. přenesená",J252,0)</f>
        <v>0</v>
      </c>
      <c r="BI252" s="215">
        <f>IF(N252="nulová",J252,0)</f>
        <v>0</v>
      </c>
      <c r="BJ252" s="17" t="s">
        <v>88</v>
      </c>
      <c r="BK252" s="215">
        <f>ROUND(I252*H252,2)</f>
        <v>0</v>
      </c>
      <c r="BL252" s="17" t="s">
        <v>143</v>
      </c>
      <c r="BM252" s="214" t="s">
        <v>496</v>
      </c>
    </row>
    <row r="253" spans="1:65" s="13" customFormat="1" ht="11.25">
      <c r="B253" s="220"/>
      <c r="C253" s="221"/>
      <c r="D253" s="216" t="s">
        <v>148</v>
      </c>
      <c r="E253" s="222" t="s">
        <v>1</v>
      </c>
      <c r="F253" s="223" t="s">
        <v>497</v>
      </c>
      <c r="G253" s="221"/>
      <c r="H253" s="224">
        <v>25</v>
      </c>
      <c r="I253" s="225"/>
      <c r="J253" s="221"/>
      <c r="K253" s="221"/>
      <c r="L253" s="226"/>
      <c r="M253" s="227"/>
      <c r="N253" s="228"/>
      <c r="O253" s="228"/>
      <c r="P253" s="228"/>
      <c r="Q253" s="228"/>
      <c r="R253" s="228"/>
      <c r="S253" s="228"/>
      <c r="T253" s="229"/>
      <c r="AT253" s="230" t="s">
        <v>148</v>
      </c>
      <c r="AU253" s="230" t="s">
        <v>90</v>
      </c>
      <c r="AV253" s="13" t="s">
        <v>90</v>
      </c>
      <c r="AW253" s="13" t="s">
        <v>38</v>
      </c>
      <c r="AX253" s="13" t="s">
        <v>88</v>
      </c>
      <c r="AY253" s="230" t="s">
        <v>134</v>
      </c>
    </row>
    <row r="254" spans="1:65" s="2" customFormat="1" ht="21.75" customHeight="1">
      <c r="A254" s="34"/>
      <c r="B254" s="35"/>
      <c r="C254" s="203" t="s">
        <v>282</v>
      </c>
      <c r="D254" s="203" t="s">
        <v>138</v>
      </c>
      <c r="E254" s="204" t="s">
        <v>498</v>
      </c>
      <c r="F254" s="205" t="s">
        <v>499</v>
      </c>
      <c r="G254" s="206" t="s">
        <v>141</v>
      </c>
      <c r="H254" s="207">
        <v>50</v>
      </c>
      <c r="I254" s="208"/>
      <c r="J254" s="209">
        <f>ROUND(I254*H254,2)</f>
        <v>0</v>
      </c>
      <c r="K254" s="205" t="s">
        <v>142</v>
      </c>
      <c r="L254" s="39"/>
      <c r="M254" s="210" t="s">
        <v>1</v>
      </c>
      <c r="N254" s="211" t="s">
        <v>45</v>
      </c>
      <c r="O254" s="71"/>
      <c r="P254" s="212">
        <f>O254*H254</f>
        <v>0</v>
      </c>
      <c r="Q254" s="212">
        <v>0</v>
      </c>
      <c r="R254" s="212">
        <f>Q254*H254</f>
        <v>0</v>
      </c>
      <c r="S254" s="212">
        <v>0</v>
      </c>
      <c r="T254" s="213">
        <f>S254*H254</f>
        <v>0</v>
      </c>
      <c r="U254" s="34"/>
      <c r="V254" s="34"/>
      <c r="W254" s="34"/>
      <c r="X254" s="34"/>
      <c r="Y254" s="34"/>
      <c r="Z254" s="34"/>
      <c r="AA254" s="34"/>
      <c r="AB254" s="34"/>
      <c r="AC254" s="34"/>
      <c r="AD254" s="34"/>
      <c r="AE254" s="34"/>
      <c r="AR254" s="214" t="s">
        <v>143</v>
      </c>
      <c r="AT254" s="214" t="s">
        <v>138</v>
      </c>
      <c r="AU254" s="214" t="s">
        <v>90</v>
      </c>
      <c r="AY254" s="17" t="s">
        <v>134</v>
      </c>
      <c r="BE254" s="215">
        <f>IF(N254="základní",J254,0)</f>
        <v>0</v>
      </c>
      <c r="BF254" s="215">
        <f>IF(N254="snížená",J254,0)</f>
        <v>0</v>
      </c>
      <c r="BG254" s="215">
        <f>IF(N254="zákl. přenesená",J254,0)</f>
        <v>0</v>
      </c>
      <c r="BH254" s="215">
        <f>IF(N254="sníž. přenesená",J254,0)</f>
        <v>0</v>
      </c>
      <c r="BI254" s="215">
        <f>IF(N254="nulová",J254,0)</f>
        <v>0</v>
      </c>
      <c r="BJ254" s="17" t="s">
        <v>88</v>
      </c>
      <c r="BK254" s="215">
        <f>ROUND(I254*H254,2)</f>
        <v>0</v>
      </c>
      <c r="BL254" s="17" t="s">
        <v>143</v>
      </c>
      <c r="BM254" s="214" t="s">
        <v>500</v>
      </c>
    </row>
    <row r="255" spans="1:65" s="2" customFormat="1" ht="48.75">
      <c r="A255" s="34"/>
      <c r="B255" s="35"/>
      <c r="C255" s="36"/>
      <c r="D255" s="216" t="s">
        <v>146</v>
      </c>
      <c r="E255" s="36"/>
      <c r="F255" s="217" t="s">
        <v>501</v>
      </c>
      <c r="G255" s="36"/>
      <c r="H255" s="36"/>
      <c r="I255" s="115"/>
      <c r="J255" s="36"/>
      <c r="K255" s="36"/>
      <c r="L255" s="39"/>
      <c r="M255" s="218"/>
      <c r="N255" s="219"/>
      <c r="O255" s="71"/>
      <c r="P255" s="71"/>
      <c r="Q255" s="71"/>
      <c r="R255" s="71"/>
      <c r="S255" s="71"/>
      <c r="T255" s="72"/>
      <c r="U255" s="34"/>
      <c r="V255" s="34"/>
      <c r="W255" s="34"/>
      <c r="X255" s="34"/>
      <c r="Y255" s="34"/>
      <c r="Z255" s="34"/>
      <c r="AA255" s="34"/>
      <c r="AB255" s="34"/>
      <c r="AC255" s="34"/>
      <c r="AD255" s="34"/>
      <c r="AE255" s="34"/>
      <c r="AT255" s="17" t="s">
        <v>146</v>
      </c>
      <c r="AU255" s="17" t="s">
        <v>90</v>
      </c>
    </row>
    <row r="256" spans="1:65" s="2" customFormat="1" ht="21.75" customHeight="1">
      <c r="A256" s="34"/>
      <c r="B256" s="35"/>
      <c r="C256" s="203" t="s">
        <v>286</v>
      </c>
      <c r="D256" s="203" t="s">
        <v>138</v>
      </c>
      <c r="E256" s="204" t="s">
        <v>502</v>
      </c>
      <c r="F256" s="205" t="s">
        <v>503</v>
      </c>
      <c r="G256" s="206" t="s">
        <v>141</v>
      </c>
      <c r="H256" s="207">
        <v>1450</v>
      </c>
      <c r="I256" s="208"/>
      <c r="J256" s="209">
        <f>ROUND(I256*H256,2)</f>
        <v>0</v>
      </c>
      <c r="K256" s="205" t="s">
        <v>142</v>
      </c>
      <c r="L256" s="39"/>
      <c r="M256" s="210" t="s">
        <v>1</v>
      </c>
      <c r="N256" s="211" t="s">
        <v>45</v>
      </c>
      <c r="O256" s="71"/>
      <c r="P256" s="212">
        <f>O256*H256</f>
        <v>0</v>
      </c>
      <c r="Q256" s="212">
        <v>0</v>
      </c>
      <c r="R256" s="212">
        <f>Q256*H256</f>
        <v>0</v>
      </c>
      <c r="S256" s="212">
        <v>0</v>
      </c>
      <c r="T256" s="213">
        <f>S256*H256</f>
        <v>0</v>
      </c>
      <c r="U256" s="34"/>
      <c r="V256" s="34"/>
      <c r="W256" s="34"/>
      <c r="X256" s="34"/>
      <c r="Y256" s="34"/>
      <c r="Z256" s="34"/>
      <c r="AA256" s="34"/>
      <c r="AB256" s="34"/>
      <c r="AC256" s="34"/>
      <c r="AD256" s="34"/>
      <c r="AE256" s="34"/>
      <c r="AR256" s="214" t="s">
        <v>143</v>
      </c>
      <c r="AT256" s="214" t="s">
        <v>138</v>
      </c>
      <c r="AU256" s="214" t="s">
        <v>90</v>
      </c>
      <c r="AY256" s="17" t="s">
        <v>134</v>
      </c>
      <c r="BE256" s="215">
        <f>IF(N256="základní",J256,0)</f>
        <v>0</v>
      </c>
      <c r="BF256" s="215">
        <f>IF(N256="snížená",J256,0)</f>
        <v>0</v>
      </c>
      <c r="BG256" s="215">
        <f>IF(N256="zákl. přenesená",J256,0)</f>
        <v>0</v>
      </c>
      <c r="BH256" s="215">
        <f>IF(N256="sníž. přenesená",J256,0)</f>
        <v>0</v>
      </c>
      <c r="BI256" s="215">
        <f>IF(N256="nulová",J256,0)</f>
        <v>0</v>
      </c>
      <c r="BJ256" s="17" t="s">
        <v>88</v>
      </c>
      <c r="BK256" s="215">
        <f>ROUND(I256*H256,2)</f>
        <v>0</v>
      </c>
      <c r="BL256" s="17" t="s">
        <v>143</v>
      </c>
      <c r="BM256" s="214" t="s">
        <v>504</v>
      </c>
    </row>
    <row r="257" spans="1:65" s="2" customFormat="1" ht="48.75">
      <c r="A257" s="34"/>
      <c r="B257" s="35"/>
      <c r="C257" s="36"/>
      <c r="D257" s="216" t="s">
        <v>146</v>
      </c>
      <c r="E257" s="36"/>
      <c r="F257" s="217" t="s">
        <v>501</v>
      </c>
      <c r="G257" s="36"/>
      <c r="H257" s="36"/>
      <c r="I257" s="115"/>
      <c r="J257" s="36"/>
      <c r="K257" s="36"/>
      <c r="L257" s="39"/>
      <c r="M257" s="218"/>
      <c r="N257" s="219"/>
      <c r="O257" s="71"/>
      <c r="P257" s="71"/>
      <c r="Q257" s="71"/>
      <c r="R257" s="71"/>
      <c r="S257" s="71"/>
      <c r="T257" s="72"/>
      <c r="U257" s="34"/>
      <c r="V257" s="34"/>
      <c r="W257" s="34"/>
      <c r="X257" s="34"/>
      <c r="Y257" s="34"/>
      <c r="Z257" s="34"/>
      <c r="AA257" s="34"/>
      <c r="AB257" s="34"/>
      <c r="AC257" s="34"/>
      <c r="AD257" s="34"/>
      <c r="AE257" s="34"/>
      <c r="AT257" s="17" t="s">
        <v>146</v>
      </c>
      <c r="AU257" s="17" t="s">
        <v>90</v>
      </c>
    </row>
    <row r="258" spans="1:65" s="13" customFormat="1" ht="11.25">
      <c r="B258" s="220"/>
      <c r="C258" s="221"/>
      <c r="D258" s="216" t="s">
        <v>148</v>
      </c>
      <c r="E258" s="222" t="s">
        <v>1</v>
      </c>
      <c r="F258" s="223" t="s">
        <v>505</v>
      </c>
      <c r="G258" s="221"/>
      <c r="H258" s="224">
        <v>1450</v>
      </c>
      <c r="I258" s="225"/>
      <c r="J258" s="221"/>
      <c r="K258" s="221"/>
      <c r="L258" s="226"/>
      <c r="M258" s="227"/>
      <c r="N258" s="228"/>
      <c r="O258" s="228"/>
      <c r="P258" s="228"/>
      <c r="Q258" s="228"/>
      <c r="R258" s="228"/>
      <c r="S258" s="228"/>
      <c r="T258" s="229"/>
      <c r="AT258" s="230" t="s">
        <v>148</v>
      </c>
      <c r="AU258" s="230" t="s">
        <v>90</v>
      </c>
      <c r="AV258" s="13" t="s">
        <v>90</v>
      </c>
      <c r="AW258" s="13" t="s">
        <v>38</v>
      </c>
      <c r="AX258" s="13" t="s">
        <v>88</v>
      </c>
      <c r="AY258" s="230" t="s">
        <v>134</v>
      </c>
    </row>
    <row r="259" spans="1:65" s="2" customFormat="1" ht="21.75" customHeight="1">
      <c r="A259" s="34"/>
      <c r="B259" s="35"/>
      <c r="C259" s="203" t="s">
        <v>289</v>
      </c>
      <c r="D259" s="203" t="s">
        <v>138</v>
      </c>
      <c r="E259" s="204" t="s">
        <v>506</v>
      </c>
      <c r="F259" s="205" t="s">
        <v>507</v>
      </c>
      <c r="G259" s="206" t="s">
        <v>141</v>
      </c>
      <c r="H259" s="207">
        <v>135</v>
      </c>
      <c r="I259" s="208"/>
      <c r="J259" s="209">
        <f>ROUND(I259*H259,2)</f>
        <v>0</v>
      </c>
      <c r="K259" s="205" t="s">
        <v>142</v>
      </c>
      <c r="L259" s="39"/>
      <c r="M259" s="210" t="s">
        <v>1</v>
      </c>
      <c r="N259" s="211" t="s">
        <v>45</v>
      </c>
      <c r="O259" s="71"/>
      <c r="P259" s="212">
        <f>O259*H259</f>
        <v>0</v>
      </c>
      <c r="Q259" s="212">
        <v>0</v>
      </c>
      <c r="R259" s="212">
        <f>Q259*H259</f>
        <v>0</v>
      </c>
      <c r="S259" s="212">
        <v>0</v>
      </c>
      <c r="T259" s="213">
        <f>S259*H259</f>
        <v>0</v>
      </c>
      <c r="U259" s="34"/>
      <c r="V259" s="34"/>
      <c r="W259" s="34"/>
      <c r="X259" s="34"/>
      <c r="Y259" s="34"/>
      <c r="Z259" s="34"/>
      <c r="AA259" s="34"/>
      <c r="AB259" s="34"/>
      <c r="AC259" s="34"/>
      <c r="AD259" s="34"/>
      <c r="AE259" s="34"/>
      <c r="AR259" s="214" t="s">
        <v>143</v>
      </c>
      <c r="AT259" s="214" t="s">
        <v>138</v>
      </c>
      <c r="AU259" s="214" t="s">
        <v>90</v>
      </c>
      <c r="AY259" s="17" t="s">
        <v>134</v>
      </c>
      <c r="BE259" s="215">
        <f>IF(N259="základní",J259,0)</f>
        <v>0</v>
      </c>
      <c r="BF259" s="215">
        <f>IF(N259="snížená",J259,0)</f>
        <v>0</v>
      </c>
      <c r="BG259" s="215">
        <f>IF(N259="zákl. přenesená",J259,0)</f>
        <v>0</v>
      </c>
      <c r="BH259" s="215">
        <f>IF(N259="sníž. přenesená",J259,0)</f>
        <v>0</v>
      </c>
      <c r="BI259" s="215">
        <f>IF(N259="nulová",J259,0)</f>
        <v>0</v>
      </c>
      <c r="BJ259" s="17" t="s">
        <v>88</v>
      </c>
      <c r="BK259" s="215">
        <f>ROUND(I259*H259,2)</f>
        <v>0</v>
      </c>
      <c r="BL259" s="17" t="s">
        <v>143</v>
      </c>
      <c r="BM259" s="214" t="s">
        <v>508</v>
      </c>
    </row>
    <row r="260" spans="1:65" s="2" customFormat="1" ht="204.75">
      <c r="A260" s="34"/>
      <c r="B260" s="35"/>
      <c r="C260" s="36"/>
      <c r="D260" s="216" t="s">
        <v>146</v>
      </c>
      <c r="E260" s="36"/>
      <c r="F260" s="217" t="s">
        <v>464</v>
      </c>
      <c r="G260" s="36"/>
      <c r="H260" s="36"/>
      <c r="I260" s="115"/>
      <c r="J260" s="36"/>
      <c r="K260" s="36"/>
      <c r="L260" s="39"/>
      <c r="M260" s="218"/>
      <c r="N260" s="219"/>
      <c r="O260" s="71"/>
      <c r="P260" s="71"/>
      <c r="Q260" s="71"/>
      <c r="R260" s="71"/>
      <c r="S260" s="71"/>
      <c r="T260" s="72"/>
      <c r="U260" s="34"/>
      <c r="V260" s="34"/>
      <c r="W260" s="34"/>
      <c r="X260" s="34"/>
      <c r="Y260" s="34"/>
      <c r="Z260" s="34"/>
      <c r="AA260" s="34"/>
      <c r="AB260" s="34"/>
      <c r="AC260" s="34"/>
      <c r="AD260" s="34"/>
      <c r="AE260" s="34"/>
      <c r="AT260" s="17" t="s">
        <v>146</v>
      </c>
      <c r="AU260" s="17" t="s">
        <v>90</v>
      </c>
    </row>
    <row r="261" spans="1:65" s="13" customFormat="1" ht="11.25">
      <c r="B261" s="220"/>
      <c r="C261" s="221"/>
      <c r="D261" s="216" t="s">
        <v>148</v>
      </c>
      <c r="E261" s="222" t="s">
        <v>1</v>
      </c>
      <c r="F261" s="223" t="s">
        <v>509</v>
      </c>
      <c r="G261" s="221"/>
      <c r="H261" s="224">
        <v>135</v>
      </c>
      <c r="I261" s="225"/>
      <c r="J261" s="221"/>
      <c r="K261" s="221"/>
      <c r="L261" s="226"/>
      <c r="M261" s="227"/>
      <c r="N261" s="228"/>
      <c r="O261" s="228"/>
      <c r="P261" s="228"/>
      <c r="Q261" s="228"/>
      <c r="R261" s="228"/>
      <c r="S261" s="228"/>
      <c r="T261" s="229"/>
      <c r="AT261" s="230" t="s">
        <v>148</v>
      </c>
      <c r="AU261" s="230" t="s">
        <v>90</v>
      </c>
      <c r="AV261" s="13" t="s">
        <v>90</v>
      </c>
      <c r="AW261" s="13" t="s">
        <v>38</v>
      </c>
      <c r="AX261" s="13" t="s">
        <v>88</v>
      </c>
      <c r="AY261" s="230" t="s">
        <v>134</v>
      </c>
    </row>
    <row r="262" spans="1:65" s="2" customFormat="1" ht="21.75" customHeight="1">
      <c r="A262" s="34"/>
      <c r="B262" s="35"/>
      <c r="C262" s="203" t="s">
        <v>292</v>
      </c>
      <c r="D262" s="203" t="s">
        <v>138</v>
      </c>
      <c r="E262" s="204" t="s">
        <v>167</v>
      </c>
      <c r="F262" s="205" t="s">
        <v>510</v>
      </c>
      <c r="G262" s="206" t="s">
        <v>169</v>
      </c>
      <c r="H262" s="207">
        <v>459</v>
      </c>
      <c r="I262" s="208"/>
      <c r="J262" s="209">
        <f>ROUND(I262*H262,2)</f>
        <v>0</v>
      </c>
      <c r="K262" s="205" t="s">
        <v>142</v>
      </c>
      <c r="L262" s="39"/>
      <c r="M262" s="210" t="s">
        <v>1</v>
      </c>
      <c r="N262" s="211" t="s">
        <v>45</v>
      </c>
      <c r="O262" s="71"/>
      <c r="P262" s="212">
        <f>O262*H262</f>
        <v>0</v>
      </c>
      <c r="Q262" s="212">
        <v>0</v>
      </c>
      <c r="R262" s="212">
        <f>Q262*H262</f>
        <v>0</v>
      </c>
      <c r="S262" s="212">
        <v>0</v>
      </c>
      <c r="T262" s="213">
        <f>S262*H262</f>
        <v>0</v>
      </c>
      <c r="U262" s="34"/>
      <c r="V262" s="34"/>
      <c r="W262" s="34"/>
      <c r="X262" s="34"/>
      <c r="Y262" s="34"/>
      <c r="Z262" s="34"/>
      <c r="AA262" s="34"/>
      <c r="AB262" s="34"/>
      <c r="AC262" s="34"/>
      <c r="AD262" s="34"/>
      <c r="AE262" s="34"/>
      <c r="AR262" s="214" t="s">
        <v>143</v>
      </c>
      <c r="AT262" s="214" t="s">
        <v>138</v>
      </c>
      <c r="AU262" s="214" t="s">
        <v>90</v>
      </c>
      <c r="AY262" s="17" t="s">
        <v>134</v>
      </c>
      <c r="BE262" s="215">
        <f>IF(N262="základní",J262,0)</f>
        <v>0</v>
      </c>
      <c r="BF262" s="215">
        <f>IF(N262="snížená",J262,0)</f>
        <v>0</v>
      </c>
      <c r="BG262" s="215">
        <f>IF(N262="zákl. přenesená",J262,0)</f>
        <v>0</v>
      </c>
      <c r="BH262" s="215">
        <f>IF(N262="sníž. přenesená",J262,0)</f>
        <v>0</v>
      </c>
      <c r="BI262" s="215">
        <f>IF(N262="nulová",J262,0)</f>
        <v>0</v>
      </c>
      <c r="BJ262" s="17" t="s">
        <v>88</v>
      </c>
      <c r="BK262" s="215">
        <f>ROUND(I262*H262,2)</f>
        <v>0</v>
      </c>
      <c r="BL262" s="17" t="s">
        <v>143</v>
      </c>
      <c r="BM262" s="214" t="s">
        <v>511</v>
      </c>
    </row>
    <row r="263" spans="1:65" s="2" customFormat="1" ht="97.5">
      <c r="A263" s="34"/>
      <c r="B263" s="35"/>
      <c r="C263" s="36"/>
      <c r="D263" s="216" t="s">
        <v>146</v>
      </c>
      <c r="E263" s="36"/>
      <c r="F263" s="217" t="s">
        <v>171</v>
      </c>
      <c r="G263" s="36"/>
      <c r="H263" s="36"/>
      <c r="I263" s="115"/>
      <c r="J263" s="36"/>
      <c r="K263" s="36"/>
      <c r="L263" s="39"/>
      <c r="M263" s="218"/>
      <c r="N263" s="219"/>
      <c r="O263" s="71"/>
      <c r="P263" s="71"/>
      <c r="Q263" s="71"/>
      <c r="R263" s="71"/>
      <c r="S263" s="71"/>
      <c r="T263" s="72"/>
      <c r="U263" s="34"/>
      <c r="V263" s="34"/>
      <c r="W263" s="34"/>
      <c r="X263" s="34"/>
      <c r="Y263" s="34"/>
      <c r="Z263" s="34"/>
      <c r="AA263" s="34"/>
      <c r="AB263" s="34"/>
      <c r="AC263" s="34"/>
      <c r="AD263" s="34"/>
      <c r="AE263" s="34"/>
      <c r="AT263" s="17" t="s">
        <v>146</v>
      </c>
      <c r="AU263" s="17" t="s">
        <v>90</v>
      </c>
    </row>
    <row r="264" spans="1:65" s="13" customFormat="1" ht="11.25">
      <c r="B264" s="220"/>
      <c r="C264" s="221"/>
      <c r="D264" s="216" t="s">
        <v>148</v>
      </c>
      <c r="E264" s="222" t="s">
        <v>1</v>
      </c>
      <c r="F264" s="223" t="s">
        <v>512</v>
      </c>
      <c r="G264" s="221"/>
      <c r="H264" s="224">
        <v>459</v>
      </c>
      <c r="I264" s="225"/>
      <c r="J264" s="221"/>
      <c r="K264" s="221"/>
      <c r="L264" s="226"/>
      <c r="M264" s="227"/>
      <c r="N264" s="228"/>
      <c r="O264" s="228"/>
      <c r="P264" s="228"/>
      <c r="Q264" s="228"/>
      <c r="R264" s="228"/>
      <c r="S264" s="228"/>
      <c r="T264" s="229"/>
      <c r="AT264" s="230" t="s">
        <v>148</v>
      </c>
      <c r="AU264" s="230" t="s">
        <v>90</v>
      </c>
      <c r="AV264" s="13" t="s">
        <v>90</v>
      </c>
      <c r="AW264" s="13" t="s">
        <v>38</v>
      </c>
      <c r="AX264" s="13" t="s">
        <v>88</v>
      </c>
      <c r="AY264" s="230" t="s">
        <v>134</v>
      </c>
    </row>
    <row r="265" spans="1:65" s="2" customFormat="1" ht="21.75" customHeight="1">
      <c r="A265" s="34"/>
      <c r="B265" s="35"/>
      <c r="C265" s="203" t="s">
        <v>294</v>
      </c>
      <c r="D265" s="203" t="s">
        <v>138</v>
      </c>
      <c r="E265" s="204" t="s">
        <v>174</v>
      </c>
      <c r="F265" s="205" t="s">
        <v>513</v>
      </c>
      <c r="G265" s="206" t="s">
        <v>169</v>
      </c>
      <c r="H265" s="207">
        <v>4131</v>
      </c>
      <c r="I265" s="208"/>
      <c r="J265" s="209">
        <f>ROUND(I265*H265,2)</f>
        <v>0</v>
      </c>
      <c r="K265" s="205" t="s">
        <v>142</v>
      </c>
      <c r="L265" s="39"/>
      <c r="M265" s="210" t="s">
        <v>1</v>
      </c>
      <c r="N265" s="211" t="s">
        <v>45</v>
      </c>
      <c r="O265" s="71"/>
      <c r="P265" s="212">
        <f>O265*H265</f>
        <v>0</v>
      </c>
      <c r="Q265" s="212">
        <v>0</v>
      </c>
      <c r="R265" s="212">
        <f>Q265*H265</f>
        <v>0</v>
      </c>
      <c r="S265" s="212">
        <v>0</v>
      </c>
      <c r="T265" s="213">
        <f>S265*H265</f>
        <v>0</v>
      </c>
      <c r="U265" s="34"/>
      <c r="V265" s="34"/>
      <c r="W265" s="34"/>
      <c r="X265" s="34"/>
      <c r="Y265" s="34"/>
      <c r="Z265" s="34"/>
      <c r="AA265" s="34"/>
      <c r="AB265" s="34"/>
      <c r="AC265" s="34"/>
      <c r="AD265" s="34"/>
      <c r="AE265" s="34"/>
      <c r="AR265" s="214" t="s">
        <v>143</v>
      </c>
      <c r="AT265" s="214" t="s">
        <v>138</v>
      </c>
      <c r="AU265" s="214" t="s">
        <v>90</v>
      </c>
      <c r="AY265" s="17" t="s">
        <v>134</v>
      </c>
      <c r="BE265" s="215">
        <f>IF(N265="základní",J265,0)</f>
        <v>0</v>
      </c>
      <c r="BF265" s="215">
        <f>IF(N265="snížená",J265,0)</f>
        <v>0</v>
      </c>
      <c r="BG265" s="215">
        <f>IF(N265="zákl. přenesená",J265,0)</f>
        <v>0</v>
      </c>
      <c r="BH265" s="215">
        <f>IF(N265="sníž. přenesená",J265,0)</f>
        <v>0</v>
      </c>
      <c r="BI265" s="215">
        <f>IF(N265="nulová",J265,0)</f>
        <v>0</v>
      </c>
      <c r="BJ265" s="17" t="s">
        <v>88</v>
      </c>
      <c r="BK265" s="215">
        <f>ROUND(I265*H265,2)</f>
        <v>0</v>
      </c>
      <c r="BL265" s="17" t="s">
        <v>143</v>
      </c>
      <c r="BM265" s="214" t="s">
        <v>514</v>
      </c>
    </row>
    <row r="266" spans="1:65" s="2" customFormat="1" ht="97.5">
      <c r="A266" s="34"/>
      <c r="B266" s="35"/>
      <c r="C266" s="36"/>
      <c r="D266" s="216" t="s">
        <v>146</v>
      </c>
      <c r="E266" s="36"/>
      <c r="F266" s="217" t="s">
        <v>171</v>
      </c>
      <c r="G266" s="36"/>
      <c r="H266" s="36"/>
      <c r="I266" s="115"/>
      <c r="J266" s="36"/>
      <c r="K266" s="36"/>
      <c r="L266" s="39"/>
      <c r="M266" s="218"/>
      <c r="N266" s="219"/>
      <c r="O266" s="71"/>
      <c r="P266" s="71"/>
      <c r="Q266" s="71"/>
      <c r="R266" s="71"/>
      <c r="S266" s="71"/>
      <c r="T266" s="72"/>
      <c r="U266" s="34"/>
      <c r="V266" s="34"/>
      <c r="W266" s="34"/>
      <c r="X266" s="34"/>
      <c r="Y266" s="34"/>
      <c r="Z266" s="34"/>
      <c r="AA266" s="34"/>
      <c r="AB266" s="34"/>
      <c r="AC266" s="34"/>
      <c r="AD266" s="34"/>
      <c r="AE266" s="34"/>
      <c r="AT266" s="17" t="s">
        <v>146</v>
      </c>
      <c r="AU266" s="17" t="s">
        <v>90</v>
      </c>
    </row>
    <row r="267" spans="1:65" s="13" customFormat="1" ht="11.25">
      <c r="B267" s="220"/>
      <c r="C267" s="221"/>
      <c r="D267" s="216" t="s">
        <v>148</v>
      </c>
      <c r="E267" s="222" t="s">
        <v>1</v>
      </c>
      <c r="F267" s="223" t="s">
        <v>515</v>
      </c>
      <c r="G267" s="221"/>
      <c r="H267" s="224">
        <v>4131</v>
      </c>
      <c r="I267" s="225"/>
      <c r="J267" s="221"/>
      <c r="K267" s="221"/>
      <c r="L267" s="226"/>
      <c r="M267" s="227"/>
      <c r="N267" s="228"/>
      <c r="O267" s="228"/>
      <c r="P267" s="228"/>
      <c r="Q267" s="228"/>
      <c r="R267" s="228"/>
      <c r="S267" s="228"/>
      <c r="T267" s="229"/>
      <c r="AT267" s="230" t="s">
        <v>148</v>
      </c>
      <c r="AU267" s="230" t="s">
        <v>90</v>
      </c>
      <c r="AV267" s="13" t="s">
        <v>90</v>
      </c>
      <c r="AW267" s="13" t="s">
        <v>38</v>
      </c>
      <c r="AX267" s="13" t="s">
        <v>88</v>
      </c>
      <c r="AY267" s="230" t="s">
        <v>134</v>
      </c>
    </row>
    <row r="268" spans="1:65" s="2" customFormat="1" ht="21.75" customHeight="1">
      <c r="A268" s="34"/>
      <c r="B268" s="35"/>
      <c r="C268" s="203" t="s">
        <v>296</v>
      </c>
      <c r="D268" s="203" t="s">
        <v>138</v>
      </c>
      <c r="E268" s="204" t="s">
        <v>179</v>
      </c>
      <c r="F268" s="205" t="s">
        <v>180</v>
      </c>
      <c r="G268" s="206" t="s">
        <v>169</v>
      </c>
      <c r="H268" s="207">
        <v>459</v>
      </c>
      <c r="I268" s="208"/>
      <c r="J268" s="209">
        <f>ROUND(I268*H268,2)</f>
        <v>0</v>
      </c>
      <c r="K268" s="205" t="s">
        <v>142</v>
      </c>
      <c r="L268" s="39"/>
      <c r="M268" s="210" t="s">
        <v>1</v>
      </c>
      <c r="N268" s="211" t="s">
        <v>45</v>
      </c>
      <c r="O268" s="71"/>
      <c r="P268" s="212">
        <f>O268*H268</f>
        <v>0</v>
      </c>
      <c r="Q268" s="212">
        <v>0</v>
      </c>
      <c r="R268" s="212">
        <f>Q268*H268</f>
        <v>0</v>
      </c>
      <c r="S268" s="212">
        <v>0</v>
      </c>
      <c r="T268" s="213">
        <f>S268*H268</f>
        <v>0</v>
      </c>
      <c r="U268" s="34"/>
      <c r="V268" s="34"/>
      <c r="W268" s="34"/>
      <c r="X268" s="34"/>
      <c r="Y268" s="34"/>
      <c r="Z268" s="34"/>
      <c r="AA268" s="34"/>
      <c r="AB268" s="34"/>
      <c r="AC268" s="34"/>
      <c r="AD268" s="34"/>
      <c r="AE268" s="34"/>
      <c r="AR268" s="214" t="s">
        <v>143</v>
      </c>
      <c r="AT268" s="214" t="s">
        <v>138</v>
      </c>
      <c r="AU268" s="214" t="s">
        <v>90</v>
      </c>
      <c r="AY268" s="17" t="s">
        <v>134</v>
      </c>
      <c r="BE268" s="215">
        <f>IF(N268="základní",J268,0)</f>
        <v>0</v>
      </c>
      <c r="BF268" s="215">
        <f>IF(N268="snížená",J268,0)</f>
        <v>0</v>
      </c>
      <c r="BG268" s="215">
        <f>IF(N268="zákl. přenesená",J268,0)</f>
        <v>0</v>
      </c>
      <c r="BH268" s="215">
        <f>IF(N268="sníž. přenesená",J268,0)</f>
        <v>0</v>
      </c>
      <c r="BI268" s="215">
        <f>IF(N268="nulová",J268,0)</f>
        <v>0</v>
      </c>
      <c r="BJ268" s="17" t="s">
        <v>88</v>
      </c>
      <c r="BK268" s="215">
        <f>ROUND(I268*H268,2)</f>
        <v>0</v>
      </c>
      <c r="BL268" s="17" t="s">
        <v>143</v>
      </c>
      <c r="BM268" s="214" t="s">
        <v>516</v>
      </c>
    </row>
    <row r="269" spans="1:65" s="2" customFormat="1" ht="39">
      <c r="A269" s="34"/>
      <c r="B269" s="35"/>
      <c r="C269" s="36"/>
      <c r="D269" s="216" t="s">
        <v>146</v>
      </c>
      <c r="E269" s="36"/>
      <c r="F269" s="217" t="s">
        <v>182</v>
      </c>
      <c r="G269" s="36"/>
      <c r="H269" s="36"/>
      <c r="I269" s="115"/>
      <c r="J269" s="36"/>
      <c r="K269" s="36"/>
      <c r="L269" s="39"/>
      <c r="M269" s="218"/>
      <c r="N269" s="219"/>
      <c r="O269" s="71"/>
      <c r="P269" s="71"/>
      <c r="Q269" s="71"/>
      <c r="R269" s="71"/>
      <c r="S269" s="71"/>
      <c r="T269" s="72"/>
      <c r="U269" s="34"/>
      <c r="V269" s="34"/>
      <c r="W269" s="34"/>
      <c r="X269" s="34"/>
      <c r="Y269" s="34"/>
      <c r="Z269" s="34"/>
      <c r="AA269" s="34"/>
      <c r="AB269" s="34"/>
      <c r="AC269" s="34"/>
      <c r="AD269" s="34"/>
      <c r="AE269" s="34"/>
      <c r="AT269" s="17" t="s">
        <v>146</v>
      </c>
      <c r="AU269" s="17" t="s">
        <v>90</v>
      </c>
    </row>
    <row r="270" spans="1:65" s="13" customFormat="1" ht="11.25">
      <c r="B270" s="220"/>
      <c r="C270" s="221"/>
      <c r="D270" s="216" t="s">
        <v>148</v>
      </c>
      <c r="E270" s="222" t="s">
        <v>1</v>
      </c>
      <c r="F270" s="223" t="s">
        <v>512</v>
      </c>
      <c r="G270" s="221"/>
      <c r="H270" s="224">
        <v>459</v>
      </c>
      <c r="I270" s="225"/>
      <c r="J270" s="221"/>
      <c r="K270" s="221"/>
      <c r="L270" s="226"/>
      <c r="M270" s="227"/>
      <c r="N270" s="228"/>
      <c r="O270" s="228"/>
      <c r="P270" s="228"/>
      <c r="Q270" s="228"/>
      <c r="R270" s="228"/>
      <c r="S270" s="228"/>
      <c r="T270" s="229"/>
      <c r="AT270" s="230" t="s">
        <v>148</v>
      </c>
      <c r="AU270" s="230" t="s">
        <v>90</v>
      </c>
      <c r="AV270" s="13" t="s">
        <v>90</v>
      </c>
      <c r="AW270" s="13" t="s">
        <v>38</v>
      </c>
      <c r="AX270" s="13" t="s">
        <v>88</v>
      </c>
      <c r="AY270" s="230" t="s">
        <v>134</v>
      </c>
    </row>
    <row r="271" spans="1:65" s="2" customFormat="1" ht="21.75" customHeight="1">
      <c r="A271" s="34"/>
      <c r="B271" s="35"/>
      <c r="C271" s="203" t="s">
        <v>299</v>
      </c>
      <c r="D271" s="203" t="s">
        <v>138</v>
      </c>
      <c r="E271" s="204" t="s">
        <v>184</v>
      </c>
      <c r="F271" s="205" t="s">
        <v>517</v>
      </c>
      <c r="G271" s="206" t="s">
        <v>141</v>
      </c>
      <c r="H271" s="207">
        <v>255</v>
      </c>
      <c r="I271" s="208"/>
      <c r="J271" s="209">
        <f>ROUND(I271*H271,2)</f>
        <v>0</v>
      </c>
      <c r="K271" s="205" t="s">
        <v>142</v>
      </c>
      <c r="L271" s="39"/>
      <c r="M271" s="210" t="s">
        <v>1</v>
      </c>
      <c r="N271" s="211" t="s">
        <v>45</v>
      </c>
      <c r="O271" s="71"/>
      <c r="P271" s="212">
        <f>O271*H271</f>
        <v>0</v>
      </c>
      <c r="Q271" s="212">
        <v>0</v>
      </c>
      <c r="R271" s="212">
        <f>Q271*H271</f>
        <v>0</v>
      </c>
      <c r="S271" s="212">
        <v>0</v>
      </c>
      <c r="T271" s="213">
        <f>S271*H271</f>
        <v>0</v>
      </c>
      <c r="U271" s="34"/>
      <c r="V271" s="34"/>
      <c r="W271" s="34"/>
      <c r="X271" s="34"/>
      <c r="Y271" s="34"/>
      <c r="Z271" s="34"/>
      <c r="AA271" s="34"/>
      <c r="AB271" s="34"/>
      <c r="AC271" s="34"/>
      <c r="AD271" s="34"/>
      <c r="AE271" s="34"/>
      <c r="AR271" s="214" t="s">
        <v>143</v>
      </c>
      <c r="AT271" s="214" t="s">
        <v>138</v>
      </c>
      <c r="AU271" s="214" t="s">
        <v>90</v>
      </c>
      <c r="AY271" s="17" t="s">
        <v>134</v>
      </c>
      <c r="BE271" s="215">
        <f>IF(N271="základní",J271,0)</f>
        <v>0</v>
      </c>
      <c r="BF271" s="215">
        <f>IF(N271="snížená",J271,0)</f>
        <v>0</v>
      </c>
      <c r="BG271" s="215">
        <f>IF(N271="zákl. přenesená",J271,0)</f>
        <v>0</v>
      </c>
      <c r="BH271" s="215">
        <f>IF(N271="sníž. přenesená",J271,0)</f>
        <v>0</v>
      </c>
      <c r="BI271" s="215">
        <f>IF(N271="nulová",J271,0)</f>
        <v>0</v>
      </c>
      <c r="BJ271" s="17" t="s">
        <v>88</v>
      </c>
      <c r="BK271" s="215">
        <f>ROUND(I271*H271,2)</f>
        <v>0</v>
      </c>
      <c r="BL271" s="17" t="s">
        <v>143</v>
      </c>
      <c r="BM271" s="214" t="s">
        <v>518</v>
      </c>
    </row>
    <row r="272" spans="1:65" s="2" customFormat="1" ht="195">
      <c r="A272" s="34"/>
      <c r="B272" s="35"/>
      <c r="C272" s="36"/>
      <c r="D272" s="216" t="s">
        <v>146</v>
      </c>
      <c r="E272" s="36"/>
      <c r="F272" s="217" t="s">
        <v>187</v>
      </c>
      <c r="G272" s="36"/>
      <c r="H272" s="36"/>
      <c r="I272" s="115"/>
      <c r="J272" s="36"/>
      <c r="K272" s="36"/>
      <c r="L272" s="39"/>
      <c r="M272" s="218"/>
      <c r="N272" s="219"/>
      <c r="O272" s="71"/>
      <c r="P272" s="71"/>
      <c r="Q272" s="71"/>
      <c r="R272" s="71"/>
      <c r="S272" s="71"/>
      <c r="T272" s="72"/>
      <c r="U272" s="34"/>
      <c r="V272" s="34"/>
      <c r="W272" s="34"/>
      <c r="X272" s="34"/>
      <c r="Y272" s="34"/>
      <c r="Z272" s="34"/>
      <c r="AA272" s="34"/>
      <c r="AB272" s="34"/>
      <c r="AC272" s="34"/>
      <c r="AD272" s="34"/>
      <c r="AE272" s="34"/>
      <c r="AT272" s="17" t="s">
        <v>146</v>
      </c>
      <c r="AU272" s="17" t="s">
        <v>90</v>
      </c>
    </row>
    <row r="273" spans="1:65" s="13" customFormat="1" ht="11.25">
      <c r="B273" s="220"/>
      <c r="C273" s="221"/>
      <c r="D273" s="216" t="s">
        <v>148</v>
      </c>
      <c r="E273" s="222" t="s">
        <v>1</v>
      </c>
      <c r="F273" s="223" t="s">
        <v>519</v>
      </c>
      <c r="G273" s="221"/>
      <c r="H273" s="224">
        <v>255</v>
      </c>
      <c r="I273" s="225"/>
      <c r="J273" s="221"/>
      <c r="K273" s="221"/>
      <c r="L273" s="226"/>
      <c r="M273" s="227"/>
      <c r="N273" s="228"/>
      <c r="O273" s="228"/>
      <c r="P273" s="228"/>
      <c r="Q273" s="228"/>
      <c r="R273" s="228"/>
      <c r="S273" s="228"/>
      <c r="T273" s="229"/>
      <c r="AT273" s="230" t="s">
        <v>148</v>
      </c>
      <c r="AU273" s="230" t="s">
        <v>90</v>
      </c>
      <c r="AV273" s="13" t="s">
        <v>90</v>
      </c>
      <c r="AW273" s="13" t="s">
        <v>38</v>
      </c>
      <c r="AX273" s="13" t="s">
        <v>88</v>
      </c>
      <c r="AY273" s="230" t="s">
        <v>134</v>
      </c>
    </row>
    <row r="274" spans="1:65" s="2" customFormat="1" ht="33" customHeight="1">
      <c r="A274" s="34"/>
      <c r="B274" s="35"/>
      <c r="C274" s="203" t="s">
        <v>302</v>
      </c>
      <c r="D274" s="203" t="s">
        <v>138</v>
      </c>
      <c r="E274" s="204" t="s">
        <v>190</v>
      </c>
      <c r="F274" s="205" t="s">
        <v>520</v>
      </c>
      <c r="G274" s="206" t="s">
        <v>141</v>
      </c>
      <c r="H274" s="207">
        <v>3825</v>
      </c>
      <c r="I274" s="208"/>
      <c r="J274" s="209">
        <f>ROUND(I274*H274,2)</f>
        <v>0</v>
      </c>
      <c r="K274" s="205" t="s">
        <v>142</v>
      </c>
      <c r="L274" s="39"/>
      <c r="M274" s="210" t="s">
        <v>1</v>
      </c>
      <c r="N274" s="211" t="s">
        <v>45</v>
      </c>
      <c r="O274" s="71"/>
      <c r="P274" s="212">
        <f>O274*H274</f>
        <v>0</v>
      </c>
      <c r="Q274" s="212">
        <v>0</v>
      </c>
      <c r="R274" s="212">
        <f>Q274*H274</f>
        <v>0</v>
      </c>
      <c r="S274" s="212">
        <v>0</v>
      </c>
      <c r="T274" s="213">
        <f>S274*H274</f>
        <v>0</v>
      </c>
      <c r="U274" s="34"/>
      <c r="V274" s="34"/>
      <c r="W274" s="34"/>
      <c r="X274" s="34"/>
      <c r="Y274" s="34"/>
      <c r="Z274" s="34"/>
      <c r="AA274" s="34"/>
      <c r="AB274" s="34"/>
      <c r="AC274" s="34"/>
      <c r="AD274" s="34"/>
      <c r="AE274" s="34"/>
      <c r="AR274" s="214" t="s">
        <v>143</v>
      </c>
      <c r="AT274" s="214" t="s">
        <v>138</v>
      </c>
      <c r="AU274" s="214" t="s">
        <v>90</v>
      </c>
      <c r="AY274" s="17" t="s">
        <v>134</v>
      </c>
      <c r="BE274" s="215">
        <f>IF(N274="základní",J274,0)</f>
        <v>0</v>
      </c>
      <c r="BF274" s="215">
        <f>IF(N274="snížená",J274,0)</f>
        <v>0</v>
      </c>
      <c r="BG274" s="215">
        <f>IF(N274="zákl. přenesená",J274,0)</f>
        <v>0</v>
      </c>
      <c r="BH274" s="215">
        <f>IF(N274="sníž. přenesená",J274,0)</f>
        <v>0</v>
      </c>
      <c r="BI274" s="215">
        <f>IF(N274="nulová",J274,0)</f>
        <v>0</v>
      </c>
      <c r="BJ274" s="17" t="s">
        <v>88</v>
      </c>
      <c r="BK274" s="215">
        <f>ROUND(I274*H274,2)</f>
        <v>0</v>
      </c>
      <c r="BL274" s="17" t="s">
        <v>143</v>
      </c>
      <c r="BM274" s="214" t="s">
        <v>521</v>
      </c>
    </row>
    <row r="275" spans="1:65" s="2" customFormat="1" ht="195">
      <c r="A275" s="34"/>
      <c r="B275" s="35"/>
      <c r="C275" s="36"/>
      <c r="D275" s="216" t="s">
        <v>146</v>
      </c>
      <c r="E275" s="36"/>
      <c r="F275" s="217" t="s">
        <v>187</v>
      </c>
      <c r="G275" s="36"/>
      <c r="H275" s="36"/>
      <c r="I275" s="115"/>
      <c r="J275" s="36"/>
      <c r="K275" s="36"/>
      <c r="L275" s="39"/>
      <c r="M275" s="218"/>
      <c r="N275" s="219"/>
      <c r="O275" s="71"/>
      <c r="P275" s="71"/>
      <c r="Q275" s="71"/>
      <c r="R275" s="71"/>
      <c r="S275" s="71"/>
      <c r="T275" s="72"/>
      <c r="U275" s="34"/>
      <c r="V275" s="34"/>
      <c r="W275" s="34"/>
      <c r="X275" s="34"/>
      <c r="Y275" s="34"/>
      <c r="Z275" s="34"/>
      <c r="AA275" s="34"/>
      <c r="AB275" s="34"/>
      <c r="AC275" s="34"/>
      <c r="AD275" s="34"/>
      <c r="AE275" s="34"/>
      <c r="AT275" s="17" t="s">
        <v>146</v>
      </c>
      <c r="AU275" s="17" t="s">
        <v>90</v>
      </c>
    </row>
    <row r="276" spans="1:65" s="13" customFormat="1" ht="11.25">
      <c r="B276" s="220"/>
      <c r="C276" s="221"/>
      <c r="D276" s="216" t="s">
        <v>148</v>
      </c>
      <c r="E276" s="222" t="s">
        <v>1</v>
      </c>
      <c r="F276" s="223" t="s">
        <v>522</v>
      </c>
      <c r="G276" s="221"/>
      <c r="H276" s="224">
        <v>3825</v>
      </c>
      <c r="I276" s="225"/>
      <c r="J276" s="221"/>
      <c r="K276" s="221"/>
      <c r="L276" s="226"/>
      <c r="M276" s="227"/>
      <c r="N276" s="228"/>
      <c r="O276" s="228"/>
      <c r="P276" s="228"/>
      <c r="Q276" s="228"/>
      <c r="R276" s="228"/>
      <c r="S276" s="228"/>
      <c r="T276" s="229"/>
      <c r="AT276" s="230" t="s">
        <v>148</v>
      </c>
      <c r="AU276" s="230" t="s">
        <v>90</v>
      </c>
      <c r="AV276" s="13" t="s">
        <v>90</v>
      </c>
      <c r="AW276" s="13" t="s">
        <v>38</v>
      </c>
      <c r="AX276" s="13" t="s">
        <v>88</v>
      </c>
      <c r="AY276" s="230" t="s">
        <v>134</v>
      </c>
    </row>
    <row r="277" spans="1:65" s="2" customFormat="1" ht="44.25" customHeight="1">
      <c r="A277" s="34"/>
      <c r="B277" s="35"/>
      <c r="C277" s="203" t="s">
        <v>305</v>
      </c>
      <c r="D277" s="203" t="s">
        <v>138</v>
      </c>
      <c r="E277" s="204" t="s">
        <v>195</v>
      </c>
      <c r="F277" s="205" t="s">
        <v>196</v>
      </c>
      <c r="G277" s="206" t="s">
        <v>169</v>
      </c>
      <c r="H277" s="207">
        <v>459</v>
      </c>
      <c r="I277" s="208"/>
      <c r="J277" s="209">
        <f>ROUND(I277*H277,2)</f>
        <v>0</v>
      </c>
      <c r="K277" s="205" t="s">
        <v>142</v>
      </c>
      <c r="L277" s="39"/>
      <c r="M277" s="210" t="s">
        <v>1</v>
      </c>
      <c r="N277" s="211" t="s">
        <v>45</v>
      </c>
      <c r="O277" s="71"/>
      <c r="P277" s="212">
        <f>O277*H277</f>
        <v>0</v>
      </c>
      <c r="Q277" s="212">
        <v>0</v>
      </c>
      <c r="R277" s="212">
        <f>Q277*H277</f>
        <v>0</v>
      </c>
      <c r="S277" s="212">
        <v>0</v>
      </c>
      <c r="T277" s="213">
        <f>S277*H277</f>
        <v>0</v>
      </c>
      <c r="U277" s="34"/>
      <c r="V277" s="34"/>
      <c r="W277" s="34"/>
      <c r="X277" s="34"/>
      <c r="Y277" s="34"/>
      <c r="Z277" s="34"/>
      <c r="AA277" s="34"/>
      <c r="AB277" s="34"/>
      <c r="AC277" s="34"/>
      <c r="AD277" s="34"/>
      <c r="AE277" s="34"/>
      <c r="AR277" s="214" t="s">
        <v>143</v>
      </c>
      <c r="AT277" s="214" t="s">
        <v>138</v>
      </c>
      <c r="AU277" s="214" t="s">
        <v>90</v>
      </c>
      <c r="AY277" s="17" t="s">
        <v>134</v>
      </c>
      <c r="BE277" s="215">
        <f>IF(N277="základní",J277,0)</f>
        <v>0</v>
      </c>
      <c r="BF277" s="215">
        <f>IF(N277="snížená",J277,0)</f>
        <v>0</v>
      </c>
      <c r="BG277" s="215">
        <f>IF(N277="zákl. přenesená",J277,0)</f>
        <v>0</v>
      </c>
      <c r="BH277" s="215">
        <f>IF(N277="sníž. přenesená",J277,0)</f>
        <v>0</v>
      </c>
      <c r="BI277" s="215">
        <f>IF(N277="nulová",J277,0)</f>
        <v>0</v>
      </c>
      <c r="BJ277" s="17" t="s">
        <v>88</v>
      </c>
      <c r="BK277" s="215">
        <f>ROUND(I277*H277,2)</f>
        <v>0</v>
      </c>
      <c r="BL277" s="17" t="s">
        <v>143</v>
      </c>
      <c r="BM277" s="214" t="s">
        <v>523</v>
      </c>
    </row>
    <row r="278" spans="1:65" s="2" customFormat="1" ht="78">
      <c r="A278" s="34"/>
      <c r="B278" s="35"/>
      <c r="C278" s="36"/>
      <c r="D278" s="216" t="s">
        <v>146</v>
      </c>
      <c r="E278" s="36"/>
      <c r="F278" s="217" t="s">
        <v>198</v>
      </c>
      <c r="G278" s="36"/>
      <c r="H278" s="36"/>
      <c r="I278" s="115"/>
      <c r="J278" s="36"/>
      <c r="K278" s="36"/>
      <c r="L278" s="39"/>
      <c r="M278" s="218"/>
      <c r="N278" s="219"/>
      <c r="O278" s="71"/>
      <c r="P278" s="71"/>
      <c r="Q278" s="71"/>
      <c r="R278" s="71"/>
      <c r="S278" s="71"/>
      <c r="T278" s="72"/>
      <c r="U278" s="34"/>
      <c r="V278" s="34"/>
      <c r="W278" s="34"/>
      <c r="X278" s="34"/>
      <c r="Y278" s="34"/>
      <c r="Z278" s="34"/>
      <c r="AA278" s="34"/>
      <c r="AB278" s="34"/>
      <c r="AC278" s="34"/>
      <c r="AD278" s="34"/>
      <c r="AE278" s="34"/>
      <c r="AT278" s="17" t="s">
        <v>146</v>
      </c>
      <c r="AU278" s="17" t="s">
        <v>90</v>
      </c>
    </row>
    <row r="279" spans="1:65" s="13" customFormat="1" ht="11.25">
      <c r="B279" s="220"/>
      <c r="C279" s="221"/>
      <c r="D279" s="216" t="s">
        <v>148</v>
      </c>
      <c r="E279" s="222" t="s">
        <v>1</v>
      </c>
      <c r="F279" s="223" t="s">
        <v>512</v>
      </c>
      <c r="G279" s="221"/>
      <c r="H279" s="224">
        <v>459</v>
      </c>
      <c r="I279" s="225"/>
      <c r="J279" s="221"/>
      <c r="K279" s="221"/>
      <c r="L279" s="226"/>
      <c r="M279" s="227"/>
      <c r="N279" s="228"/>
      <c r="O279" s="228"/>
      <c r="P279" s="228"/>
      <c r="Q279" s="228"/>
      <c r="R279" s="228"/>
      <c r="S279" s="228"/>
      <c r="T279" s="229"/>
      <c r="AT279" s="230" t="s">
        <v>148</v>
      </c>
      <c r="AU279" s="230" t="s">
        <v>90</v>
      </c>
      <c r="AV279" s="13" t="s">
        <v>90</v>
      </c>
      <c r="AW279" s="13" t="s">
        <v>38</v>
      </c>
      <c r="AX279" s="13" t="s">
        <v>88</v>
      </c>
      <c r="AY279" s="230" t="s">
        <v>134</v>
      </c>
    </row>
    <row r="280" spans="1:65" s="2" customFormat="1" ht="16.5" customHeight="1">
      <c r="A280" s="34"/>
      <c r="B280" s="35"/>
      <c r="C280" s="203" t="s">
        <v>310</v>
      </c>
      <c r="D280" s="203" t="s">
        <v>138</v>
      </c>
      <c r="E280" s="204" t="s">
        <v>200</v>
      </c>
      <c r="F280" s="205" t="s">
        <v>201</v>
      </c>
      <c r="G280" s="206" t="s">
        <v>157</v>
      </c>
      <c r="H280" s="207">
        <v>17675.900000000001</v>
      </c>
      <c r="I280" s="208"/>
      <c r="J280" s="209">
        <f>ROUND(I280*H280,2)</f>
        <v>0</v>
      </c>
      <c r="K280" s="205" t="s">
        <v>142</v>
      </c>
      <c r="L280" s="39"/>
      <c r="M280" s="210" t="s">
        <v>1</v>
      </c>
      <c r="N280" s="211" t="s">
        <v>45</v>
      </c>
      <c r="O280" s="71"/>
      <c r="P280" s="212">
        <f>O280*H280</f>
        <v>0</v>
      </c>
      <c r="Q280" s="212">
        <v>0</v>
      </c>
      <c r="R280" s="212">
        <f>Q280*H280</f>
        <v>0</v>
      </c>
      <c r="S280" s="212">
        <v>0</v>
      </c>
      <c r="T280" s="213">
        <f>S280*H280</f>
        <v>0</v>
      </c>
      <c r="U280" s="34"/>
      <c r="V280" s="34"/>
      <c r="W280" s="34"/>
      <c r="X280" s="34"/>
      <c r="Y280" s="34"/>
      <c r="Z280" s="34"/>
      <c r="AA280" s="34"/>
      <c r="AB280" s="34"/>
      <c r="AC280" s="34"/>
      <c r="AD280" s="34"/>
      <c r="AE280" s="34"/>
      <c r="AR280" s="214" t="s">
        <v>143</v>
      </c>
      <c r="AT280" s="214" t="s">
        <v>138</v>
      </c>
      <c r="AU280" s="214" t="s">
        <v>90</v>
      </c>
      <c r="AY280" s="17" t="s">
        <v>134</v>
      </c>
      <c r="BE280" s="215">
        <f>IF(N280="základní",J280,0)</f>
        <v>0</v>
      </c>
      <c r="BF280" s="215">
        <f>IF(N280="snížená",J280,0)</f>
        <v>0</v>
      </c>
      <c r="BG280" s="215">
        <f>IF(N280="zákl. přenesená",J280,0)</f>
        <v>0</v>
      </c>
      <c r="BH280" s="215">
        <f>IF(N280="sníž. přenesená",J280,0)</f>
        <v>0</v>
      </c>
      <c r="BI280" s="215">
        <f>IF(N280="nulová",J280,0)</f>
        <v>0</v>
      </c>
      <c r="BJ280" s="17" t="s">
        <v>88</v>
      </c>
      <c r="BK280" s="215">
        <f>ROUND(I280*H280,2)</f>
        <v>0</v>
      </c>
      <c r="BL280" s="17" t="s">
        <v>143</v>
      </c>
      <c r="BM280" s="214" t="s">
        <v>524</v>
      </c>
    </row>
    <row r="281" spans="1:65" s="2" customFormat="1" ht="185.25">
      <c r="A281" s="34"/>
      <c r="B281" s="35"/>
      <c r="C281" s="36"/>
      <c r="D281" s="216" t="s">
        <v>146</v>
      </c>
      <c r="E281" s="36"/>
      <c r="F281" s="217" t="s">
        <v>203</v>
      </c>
      <c r="G281" s="36"/>
      <c r="H281" s="36"/>
      <c r="I281" s="115"/>
      <c r="J281" s="36"/>
      <c r="K281" s="36"/>
      <c r="L281" s="39"/>
      <c r="M281" s="218"/>
      <c r="N281" s="219"/>
      <c r="O281" s="71"/>
      <c r="P281" s="71"/>
      <c r="Q281" s="71"/>
      <c r="R281" s="71"/>
      <c r="S281" s="71"/>
      <c r="T281" s="72"/>
      <c r="U281" s="34"/>
      <c r="V281" s="34"/>
      <c r="W281" s="34"/>
      <c r="X281" s="34"/>
      <c r="Y281" s="34"/>
      <c r="Z281" s="34"/>
      <c r="AA281" s="34"/>
      <c r="AB281" s="34"/>
      <c r="AC281" s="34"/>
      <c r="AD281" s="34"/>
      <c r="AE281" s="34"/>
      <c r="AT281" s="17" t="s">
        <v>146</v>
      </c>
      <c r="AU281" s="17" t="s">
        <v>90</v>
      </c>
    </row>
    <row r="282" spans="1:65" s="13" customFormat="1" ht="11.25">
      <c r="B282" s="220"/>
      <c r="C282" s="221"/>
      <c r="D282" s="216" t="s">
        <v>148</v>
      </c>
      <c r="E282" s="222" t="s">
        <v>1</v>
      </c>
      <c r="F282" s="223" t="s">
        <v>525</v>
      </c>
      <c r="G282" s="221"/>
      <c r="H282" s="224">
        <v>17675.900000000001</v>
      </c>
      <c r="I282" s="225"/>
      <c r="J282" s="221"/>
      <c r="K282" s="221"/>
      <c r="L282" s="226"/>
      <c r="M282" s="227"/>
      <c r="N282" s="228"/>
      <c r="O282" s="228"/>
      <c r="P282" s="228"/>
      <c r="Q282" s="228"/>
      <c r="R282" s="228"/>
      <c r="S282" s="228"/>
      <c r="T282" s="229"/>
      <c r="AT282" s="230" t="s">
        <v>148</v>
      </c>
      <c r="AU282" s="230" t="s">
        <v>90</v>
      </c>
      <c r="AV282" s="13" t="s">
        <v>90</v>
      </c>
      <c r="AW282" s="13" t="s">
        <v>38</v>
      </c>
      <c r="AX282" s="13" t="s">
        <v>88</v>
      </c>
      <c r="AY282" s="230" t="s">
        <v>134</v>
      </c>
    </row>
    <row r="283" spans="1:65" s="12" customFormat="1" ht="22.9" customHeight="1">
      <c r="B283" s="187"/>
      <c r="C283" s="188"/>
      <c r="D283" s="189" t="s">
        <v>79</v>
      </c>
      <c r="E283" s="201" t="s">
        <v>90</v>
      </c>
      <c r="F283" s="201" t="s">
        <v>526</v>
      </c>
      <c r="G283" s="188"/>
      <c r="H283" s="188"/>
      <c r="I283" s="191"/>
      <c r="J283" s="202">
        <f>BK283</f>
        <v>0</v>
      </c>
      <c r="K283" s="188"/>
      <c r="L283" s="193"/>
      <c r="M283" s="194"/>
      <c r="N283" s="195"/>
      <c r="O283" s="195"/>
      <c r="P283" s="196">
        <f>SUM(P284:P316)</f>
        <v>0</v>
      </c>
      <c r="Q283" s="195"/>
      <c r="R283" s="196">
        <f>SUM(R284:R316)</f>
        <v>417.10612500000008</v>
      </c>
      <c r="S283" s="195"/>
      <c r="T283" s="197">
        <f>SUM(T284:T316)</f>
        <v>0</v>
      </c>
      <c r="AR283" s="198" t="s">
        <v>88</v>
      </c>
      <c r="AT283" s="199" t="s">
        <v>79</v>
      </c>
      <c r="AU283" s="199" t="s">
        <v>88</v>
      </c>
      <c r="AY283" s="198" t="s">
        <v>134</v>
      </c>
      <c r="BK283" s="200">
        <f>SUM(BK284:BK316)</f>
        <v>0</v>
      </c>
    </row>
    <row r="284" spans="1:65" s="2" customFormat="1" ht="21.75" customHeight="1">
      <c r="A284" s="34"/>
      <c r="B284" s="35"/>
      <c r="C284" s="203" t="s">
        <v>314</v>
      </c>
      <c r="D284" s="203" t="s">
        <v>138</v>
      </c>
      <c r="E284" s="204" t="s">
        <v>527</v>
      </c>
      <c r="F284" s="205" t="s">
        <v>528</v>
      </c>
      <c r="G284" s="206" t="s">
        <v>141</v>
      </c>
      <c r="H284" s="207">
        <v>360</v>
      </c>
      <c r="I284" s="208"/>
      <c r="J284" s="209">
        <f>ROUND(I284*H284,2)</f>
        <v>0</v>
      </c>
      <c r="K284" s="205" t="s">
        <v>142</v>
      </c>
      <c r="L284" s="39"/>
      <c r="M284" s="210" t="s">
        <v>1</v>
      </c>
      <c r="N284" s="211" t="s">
        <v>45</v>
      </c>
      <c r="O284" s="71"/>
      <c r="P284" s="212">
        <f>O284*H284</f>
        <v>0</v>
      </c>
      <c r="Q284" s="212">
        <v>0</v>
      </c>
      <c r="R284" s="212">
        <f>Q284*H284</f>
        <v>0</v>
      </c>
      <c r="S284" s="212">
        <v>0</v>
      </c>
      <c r="T284" s="213">
        <f>S284*H284</f>
        <v>0</v>
      </c>
      <c r="U284" s="34"/>
      <c r="V284" s="34"/>
      <c r="W284" s="34"/>
      <c r="X284" s="34"/>
      <c r="Y284" s="34"/>
      <c r="Z284" s="34"/>
      <c r="AA284" s="34"/>
      <c r="AB284" s="34"/>
      <c r="AC284" s="34"/>
      <c r="AD284" s="34"/>
      <c r="AE284" s="34"/>
      <c r="AR284" s="214" t="s">
        <v>143</v>
      </c>
      <c r="AT284" s="214" t="s">
        <v>138</v>
      </c>
      <c r="AU284" s="214" t="s">
        <v>90</v>
      </c>
      <c r="AY284" s="17" t="s">
        <v>134</v>
      </c>
      <c r="BE284" s="215">
        <f>IF(N284="základní",J284,0)</f>
        <v>0</v>
      </c>
      <c r="BF284" s="215">
        <f>IF(N284="snížená",J284,0)</f>
        <v>0</v>
      </c>
      <c r="BG284" s="215">
        <f>IF(N284="zákl. přenesená",J284,0)</f>
        <v>0</v>
      </c>
      <c r="BH284" s="215">
        <f>IF(N284="sníž. přenesená",J284,0)</f>
        <v>0</v>
      </c>
      <c r="BI284" s="215">
        <f>IF(N284="nulová",J284,0)</f>
        <v>0</v>
      </c>
      <c r="BJ284" s="17" t="s">
        <v>88</v>
      </c>
      <c r="BK284" s="215">
        <f>ROUND(I284*H284,2)</f>
        <v>0</v>
      </c>
      <c r="BL284" s="17" t="s">
        <v>143</v>
      </c>
      <c r="BM284" s="214" t="s">
        <v>529</v>
      </c>
    </row>
    <row r="285" spans="1:65" s="2" customFormat="1" ht="87.75">
      <c r="A285" s="34"/>
      <c r="B285" s="35"/>
      <c r="C285" s="36"/>
      <c r="D285" s="216" t="s">
        <v>146</v>
      </c>
      <c r="E285" s="36"/>
      <c r="F285" s="217" t="s">
        <v>454</v>
      </c>
      <c r="G285" s="36"/>
      <c r="H285" s="36"/>
      <c r="I285" s="115"/>
      <c r="J285" s="36"/>
      <c r="K285" s="36"/>
      <c r="L285" s="39"/>
      <c r="M285" s="218"/>
      <c r="N285" s="219"/>
      <c r="O285" s="71"/>
      <c r="P285" s="71"/>
      <c r="Q285" s="71"/>
      <c r="R285" s="71"/>
      <c r="S285" s="71"/>
      <c r="T285" s="72"/>
      <c r="U285" s="34"/>
      <c r="V285" s="34"/>
      <c r="W285" s="34"/>
      <c r="X285" s="34"/>
      <c r="Y285" s="34"/>
      <c r="Z285" s="34"/>
      <c r="AA285" s="34"/>
      <c r="AB285" s="34"/>
      <c r="AC285" s="34"/>
      <c r="AD285" s="34"/>
      <c r="AE285" s="34"/>
      <c r="AT285" s="17" t="s">
        <v>146</v>
      </c>
      <c r="AU285" s="17" t="s">
        <v>90</v>
      </c>
    </row>
    <row r="286" spans="1:65" s="13" customFormat="1" ht="11.25">
      <c r="B286" s="220"/>
      <c r="C286" s="221"/>
      <c r="D286" s="216" t="s">
        <v>148</v>
      </c>
      <c r="E286" s="222" t="s">
        <v>1</v>
      </c>
      <c r="F286" s="223" t="s">
        <v>530</v>
      </c>
      <c r="G286" s="221"/>
      <c r="H286" s="224">
        <v>360</v>
      </c>
      <c r="I286" s="225"/>
      <c r="J286" s="221"/>
      <c r="K286" s="221"/>
      <c r="L286" s="226"/>
      <c r="M286" s="227"/>
      <c r="N286" s="228"/>
      <c r="O286" s="228"/>
      <c r="P286" s="228"/>
      <c r="Q286" s="228"/>
      <c r="R286" s="228"/>
      <c r="S286" s="228"/>
      <c r="T286" s="229"/>
      <c r="AT286" s="230" t="s">
        <v>148</v>
      </c>
      <c r="AU286" s="230" t="s">
        <v>90</v>
      </c>
      <c r="AV286" s="13" t="s">
        <v>90</v>
      </c>
      <c r="AW286" s="13" t="s">
        <v>38</v>
      </c>
      <c r="AX286" s="13" t="s">
        <v>88</v>
      </c>
      <c r="AY286" s="230" t="s">
        <v>134</v>
      </c>
    </row>
    <row r="287" spans="1:65" s="2" customFormat="1" ht="21.75" customHeight="1">
      <c r="A287" s="34"/>
      <c r="B287" s="35"/>
      <c r="C287" s="203" t="s">
        <v>318</v>
      </c>
      <c r="D287" s="203" t="s">
        <v>138</v>
      </c>
      <c r="E287" s="204" t="s">
        <v>531</v>
      </c>
      <c r="F287" s="205" t="s">
        <v>532</v>
      </c>
      <c r="G287" s="206" t="s">
        <v>141</v>
      </c>
      <c r="H287" s="207">
        <v>360</v>
      </c>
      <c r="I287" s="208"/>
      <c r="J287" s="209">
        <f>ROUND(I287*H287,2)</f>
        <v>0</v>
      </c>
      <c r="K287" s="205" t="s">
        <v>142</v>
      </c>
      <c r="L287" s="39"/>
      <c r="M287" s="210" t="s">
        <v>1</v>
      </c>
      <c r="N287" s="211" t="s">
        <v>45</v>
      </c>
      <c r="O287" s="71"/>
      <c r="P287" s="212">
        <f>O287*H287</f>
        <v>0</v>
      </c>
      <c r="Q287" s="212">
        <v>0</v>
      </c>
      <c r="R287" s="212">
        <f>Q287*H287</f>
        <v>0</v>
      </c>
      <c r="S287" s="212">
        <v>0</v>
      </c>
      <c r="T287" s="213">
        <f>S287*H287</f>
        <v>0</v>
      </c>
      <c r="U287" s="34"/>
      <c r="V287" s="34"/>
      <c r="W287" s="34"/>
      <c r="X287" s="34"/>
      <c r="Y287" s="34"/>
      <c r="Z287" s="34"/>
      <c r="AA287" s="34"/>
      <c r="AB287" s="34"/>
      <c r="AC287" s="34"/>
      <c r="AD287" s="34"/>
      <c r="AE287" s="34"/>
      <c r="AR287" s="214" t="s">
        <v>143</v>
      </c>
      <c r="AT287" s="214" t="s">
        <v>138</v>
      </c>
      <c r="AU287" s="214" t="s">
        <v>90</v>
      </c>
      <c r="AY287" s="17" t="s">
        <v>134</v>
      </c>
      <c r="BE287" s="215">
        <f>IF(N287="základní",J287,0)</f>
        <v>0</v>
      </c>
      <c r="BF287" s="215">
        <f>IF(N287="snížená",J287,0)</f>
        <v>0</v>
      </c>
      <c r="BG287" s="215">
        <f>IF(N287="zákl. přenesená",J287,0)</f>
        <v>0</v>
      </c>
      <c r="BH287" s="215">
        <f>IF(N287="sníž. přenesená",J287,0)</f>
        <v>0</v>
      </c>
      <c r="BI287" s="215">
        <f>IF(N287="nulová",J287,0)</f>
        <v>0</v>
      </c>
      <c r="BJ287" s="17" t="s">
        <v>88</v>
      </c>
      <c r="BK287" s="215">
        <f>ROUND(I287*H287,2)</f>
        <v>0</v>
      </c>
      <c r="BL287" s="17" t="s">
        <v>143</v>
      </c>
      <c r="BM287" s="214" t="s">
        <v>533</v>
      </c>
    </row>
    <row r="288" spans="1:65" s="2" customFormat="1" ht="87.75">
      <c r="A288" s="34"/>
      <c r="B288" s="35"/>
      <c r="C288" s="36"/>
      <c r="D288" s="216" t="s">
        <v>146</v>
      </c>
      <c r="E288" s="36"/>
      <c r="F288" s="217" t="s">
        <v>454</v>
      </c>
      <c r="G288" s="36"/>
      <c r="H288" s="36"/>
      <c r="I288" s="115"/>
      <c r="J288" s="36"/>
      <c r="K288" s="36"/>
      <c r="L288" s="39"/>
      <c r="M288" s="218"/>
      <c r="N288" s="219"/>
      <c r="O288" s="71"/>
      <c r="P288" s="71"/>
      <c r="Q288" s="71"/>
      <c r="R288" s="71"/>
      <c r="S288" s="71"/>
      <c r="T288" s="72"/>
      <c r="U288" s="34"/>
      <c r="V288" s="34"/>
      <c r="W288" s="34"/>
      <c r="X288" s="34"/>
      <c r="Y288" s="34"/>
      <c r="Z288" s="34"/>
      <c r="AA288" s="34"/>
      <c r="AB288" s="34"/>
      <c r="AC288" s="34"/>
      <c r="AD288" s="34"/>
      <c r="AE288" s="34"/>
      <c r="AT288" s="17" t="s">
        <v>146</v>
      </c>
      <c r="AU288" s="17" t="s">
        <v>90</v>
      </c>
    </row>
    <row r="289" spans="1:65" s="13" customFormat="1" ht="11.25">
      <c r="B289" s="220"/>
      <c r="C289" s="221"/>
      <c r="D289" s="216" t="s">
        <v>148</v>
      </c>
      <c r="E289" s="222" t="s">
        <v>1</v>
      </c>
      <c r="F289" s="223" t="s">
        <v>418</v>
      </c>
      <c r="G289" s="221"/>
      <c r="H289" s="224">
        <v>360</v>
      </c>
      <c r="I289" s="225"/>
      <c r="J289" s="221"/>
      <c r="K289" s="221"/>
      <c r="L289" s="226"/>
      <c r="M289" s="227"/>
      <c r="N289" s="228"/>
      <c r="O289" s="228"/>
      <c r="P289" s="228"/>
      <c r="Q289" s="228"/>
      <c r="R289" s="228"/>
      <c r="S289" s="228"/>
      <c r="T289" s="229"/>
      <c r="AT289" s="230" t="s">
        <v>148</v>
      </c>
      <c r="AU289" s="230" t="s">
        <v>90</v>
      </c>
      <c r="AV289" s="13" t="s">
        <v>90</v>
      </c>
      <c r="AW289" s="13" t="s">
        <v>38</v>
      </c>
      <c r="AX289" s="13" t="s">
        <v>88</v>
      </c>
      <c r="AY289" s="230" t="s">
        <v>134</v>
      </c>
    </row>
    <row r="290" spans="1:65" s="2" customFormat="1" ht="21.75" customHeight="1">
      <c r="A290" s="34"/>
      <c r="B290" s="35"/>
      <c r="C290" s="203" t="s">
        <v>323</v>
      </c>
      <c r="D290" s="203" t="s">
        <v>138</v>
      </c>
      <c r="E290" s="204" t="s">
        <v>534</v>
      </c>
      <c r="F290" s="205" t="s">
        <v>535</v>
      </c>
      <c r="G290" s="206" t="s">
        <v>169</v>
      </c>
      <c r="H290" s="207">
        <v>648</v>
      </c>
      <c r="I290" s="208"/>
      <c r="J290" s="209">
        <f>ROUND(I290*H290,2)</f>
        <v>0</v>
      </c>
      <c r="K290" s="205" t="s">
        <v>1</v>
      </c>
      <c r="L290" s="39"/>
      <c r="M290" s="210" t="s">
        <v>1</v>
      </c>
      <c r="N290" s="211" t="s">
        <v>45</v>
      </c>
      <c r="O290" s="71"/>
      <c r="P290" s="212">
        <f>O290*H290</f>
        <v>0</v>
      </c>
      <c r="Q290" s="212">
        <v>0</v>
      </c>
      <c r="R290" s="212">
        <f>Q290*H290</f>
        <v>0</v>
      </c>
      <c r="S290" s="212">
        <v>0</v>
      </c>
      <c r="T290" s="213">
        <f>S290*H290</f>
        <v>0</v>
      </c>
      <c r="U290" s="34"/>
      <c r="V290" s="34"/>
      <c r="W290" s="34"/>
      <c r="X290" s="34"/>
      <c r="Y290" s="34"/>
      <c r="Z290" s="34"/>
      <c r="AA290" s="34"/>
      <c r="AB290" s="34"/>
      <c r="AC290" s="34"/>
      <c r="AD290" s="34"/>
      <c r="AE290" s="34"/>
      <c r="AR290" s="214" t="s">
        <v>143</v>
      </c>
      <c r="AT290" s="214" t="s">
        <v>138</v>
      </c>
      <c r="AU290" s="214" t="s">
        <v>90</v>
      </c>
      <c r="AY290" s="17" t="s">
        <v>134</v>
      </c>
      <c r="BE290" s="215">
        <f>IF(N290="základní",J290,0)</f>
        <v>0</v>
      </c>
      <c r="BF290" s="215">
        <f>IF(N290="snížená",J290,0)</f>
        <v>0</v>
      </c>
      <c r="BG290" s="215">
        <f>IF(N290="zákl. přenesená",J290,0)</f>
        <v>0</v>
      </c>
      <c r="BH290" s="215">
        <f>IF(N290="sníž. přenesená",J290,0)</f>
        <v>0</v>
      </c>
      <c r="BI290" s="215">
        <f>IF(N290="nulová",J290,0)</f>
        <v>0</v>
      </c>
      <c r="BJ290" s="17" t="s">
        <v>88</v>
      </c>
      <c r="BK290" s="215">
        <f>ROUND(I290*H290,2)</f>
        <v>0</v>
      </c>
      <c r="BL290" s="17" t="s">
        <v>143</v>
      </c>
      <c r="BM290" s="214" t="s">
        <v>536</v>
      </c>
    </row>
    <row r="291" spans="1:65" s="2" customFormat="1" ht="97.5">
      <c r="A291" s="34"/>
      <c r="B291" s="35"/>
      <c r="C291" s="36"/>
      <c r="D291" s="216" t="s">
        <v>146</v>
      </c>
      <c r="E291" s="36"/>
      <c r="F291" s="217" t="s">
        <v>171</v>
      </c>
      <c r="G291" s="36"/>
      <c r="H291" s="36"/>
      <c r="I291" s="115"/>
      <c r="J291" s="36"/>
      <c r="K291" s="36"/>
      <c r="L291" s="39"/>
      <c r="M291" s="218"/>
      <c r="N291" s="219"/>
      <c r="O291" s="71"/>
      <c r="P291" s="71"/>
      <c r="Q291" s="71"/>
      <c r="R291" s="71"/>
      <c r="S291" s="71"/>
      <c r="T291" s="72"/>
      <c r="U291" s="34"/>
      <c r="V291" s="34"/>
      <c r="W291" s="34"/>
      <c r="X291" s="34"/>
      <c r="Y291" s="34"/>
      <c r="Z291" s="34"/>
      <c r="AA291" s="34"/>
      <c r="AB291" s="34"/>
      <c r="AC291" s="34"/>
      <c r="AD291" s="34"/>
      <c r="AE291" s="34"/>
      <c r="AT291" s="17" t="s">
        <v>146</v>
      </c>
      <c r="AU291" s="17" t="s">
        <v>90</v>
      </c>
    </row>
    <row r="292" spans="1:65" s="13" customFormat="1" ht="11.25">
      <c r="B292" s="220"/>
      <c r="C292" s="221"/>
      <c r="D292" s="216" t="s">
        <v>148</v>
      </c>
      <c r="E292" s="222" t="s">
        <v>1</v>
      </c>
      <c r="F292" s="223" t="s">
        <v>537</v>
      </c>
      <c r="G292" s="221"/>
      <c r="H292" s="224">
        <v>648</v>
      </c>
      <c r="I292" s="225"/>
      <c r="J292" s="221"/>
      <c r="K292" s="221"/>
      <c r="L292" s="226"/>
      <c r="M292" s="227"/>
      <c r="N292" s="228"/>
      <c r="O292" s="228"/>
      <c r="P292" s="228"/>
      <c r="Q292" s="228"/>
      <c r="R292" s="228"/>
      <c r="S292" s="228"/>
      <c r="T292" s="229"/>
      <c r="AT292" s="230" t="s">
        <v>148</v>
      </c>
      <c r="AU292" s="230" t="s">
        <v>90</v>
      </c>
      <c r="AV292" s="13" t="s">
        <v>90</v>
      </c>
      <c r="AW292" s="13" t="s">
        <v>38</v>
      </c>
      <c r="AX292" s="13" t="s">
        <v>88</v>
      </c>
      <c r="AY292" s="230" t="s">
        <v>134</v>
      </c>
    </row>
    <row r="293" spans="1:65" s="2" customFormat="1" ht="21.75" customHeight="1">
      <c r="A293" s="34"/>
      <c r="B293" s="35"/>
      <c r="C293" s="203" t="s">
        <v>327</v>
      </c>
      <c r="D293" s="203" t="s">
        <v>138</v>
      </c>
      <c r="E293" s="204" t="s">
        <v>538</v>
      </c>
      <c r="F293" s="205" t="s">
        <v>539</v>
      </c>
      <c r="G293" s="206" t="s">
        <v>169</v>
      </c>
      <c r="H293" s="207">
        <v>5832</v>
      </c>
      <c r="I293" s="208"/>
      <c r="J293" s="209">
        <f>ROUND(I293*H293,2)</f>
        <v>0</v>
      </c>
      <c r="K293" s="205" t="s">
        <v>1</v>
      </c>
      <c r="L293" s="39"/>
      <c r="M293" s="210" t="s">
        <v>1</v>
      </c>
      <c r="N293" s="211" t="s">
        <v>45</v>
      </c>
      <c r="O293" s="71"/>
      <c r="P293" s="212">
        <f>O293*H293</f>
        <v>0</v>
      </c>
      <c r="Q293" s="212">
        <v>0</v>
      </c>
      <c r="R293" s="212">
        <f>Q293*H293</f>
        <v>0</v>
      </c>
      <c r="S293" s="212">
        <v>0</v>
      </c>
      <c r="T293" s="213">
        <f>S293*H293</f>
        <v>0</v>
      </c>
      <c r="U293" s="34"/>
      <c r="V293" s="34"/>
      <c r="W293" s="34"/>
      <c r="X293" s="34"/>
      <c r="Y293" s="34"/>
      <c r="Z293" s="34"/>
      <c r="AA293" s="34"/>
      <c r="AB293" s="34"/>
      <c r="AC293" s="34"/>
      <c r="AD293" s="34"/>
      <c r="AE293" s="34"/>
      <c r="AR293" s="214" t="s">
        <v>143</v>
      </c>
      <c r="AT293" s="214" t="s">
        <v>138</v>
      </c>
      <c r="AU293" s="214" t="s">
        <v>90</v>
      </c>
      <c r="AY293" s="17" t="s">
        <v>134</v>
      </c>
      <c r="BE293" s="215">
        <f>IF(N293="základní",J293,0)</f>
        <v>0</v>
      </c>
      <c r="BF293" s="215">
        <f>IF(N293="snížená",J293,0)</f>
        <v>0</v>
      </c>
      <c r="BG293" s="215">
        <f>IF(N293="zákl. přenesená",J293,0)</f>
        <v>0</v>
      </c>
      <c r="BH293" s="215">
        <f>IF(N293="sníž. přenesená",J293,0)</f>
        <v>0</v>
      </c>
      <c r="BI293" s="215">
        <f>IF(N293="nulová",J293,0)</f>
        <v>0</v>
      </c>
      <c r="BJ293" s="17" t="s">
        <v>88</v>
      </c>
      <c r="BK293" s="215">
        <f>ROUND(I293*H293,2)</f>
        <v>0</v>
      </c>
      <c r="BL293" s="17" t="s">
        <v>143</v>
      </c>
      <c r="BM293" s="214" t="s">
        <v>540</v>
      </c>
    </row>
    <row r="294" spans="1:65" s="2" customFormat="1" ht="97.5">
      <c r="A294" s="34"/>
      <c r="B294" s="35"/>
      <c r="C294" s="36"/>
      <c r="D294" s="216" t="s">
        <v>146</v>
      </c>
      <c r="E294" s="36"/>
      <c r="F294" s="217" t="s">
        <v>171</v>
      </c>
      <c r="G294" s="36"/>
      <c r="H294" s="36"/>
      <c r="I294" s="115"/>
      <c r="J294" s="36"/>
      <c r="K294" s="36"/>
      <c r="L294" s="39"/>
      <c r="M294" s="218"/>
      <c r="N294" s="219"/>
      <c r="O294" s="71"/>
      <c r="P294" s="71"/>
      <c r="Q294" s="71"/>
      <c r="R294" s="71"/>
      <c r="S294" s="71"/>
      <c r="T294" s="72"/>
      <c r="U294" s="34"/>
      <c r="V294" s="34"/>
      <c r="W294" s="34"/>
      <c r="X294" s="34"/>
      <c r="Y294" s="34"/>
      <c r="Z294" s="34"/>
      <c r="AA294" s="34"/>
      <c r="AB294" s="34"/>
      <c r="AC294" s="34"/>
      <c r="AD294" s="34"/>
      <c r="AE294" s="34"/>
      <c r="AT294" s="17" t="s">
        <v>146</v>
      </c>
      <c r="AU294" s="17" t="s">
        <v>90</v>
      </c>
    </row>
    <row r="295" spans="1:65" s="13" customFormat="1" ht="11.25">
      <c r="B295" s="220"/>
      <c r="C295" s="221"/>
      <c r="D295" s="216" t="s">
        <v>148</v>
      </c>
      <c r="E295" s="222" t="s">
        <v>1</v>
      </c>
      <c r="F295" s="223" t="s">
        <v>541</v>
      </c>
      <c r="G295" s="221"/>
      <c r="H295" s="224">
        <v>5832</v>
      </c>
      <c r="I295" s="225"/>
      <c r="J295" s="221"/>
      <c r="K295" s="221"/>
      <c r="L295" s="226"/>
      <c r="M295" s="227"/>
      <c r="N295" s="228"/>
      <c r="O295" s="228"/>
      <c r="P295" s="228"/>
      <c r="Q295" s="228"/>
      <c r="R295" s="228"/>
      <c r="S295" s="228"/>
      <c r="T295" s="229"/>
      <c r="AT295" s="230" t="s">
        <v>148</v>
      </c>
      <c r="AU295" s="230" t="s">
        <v>90</v>
      </c>
      <c r="AV295" s="13" t="s">
        <v>90</v>
      </c>
      <c r="AW295" s="13" t="s">
        <v>38</v>
      </c>
      <c r="AX295" s="13" t="s">
        <v>88</v>
      </c>
      <c r="AY295" s="230" t="s">
        <v>134</v>
      </c>
    </row>
    <row r="296" spans="1:65" s="2" customFormat="1" ht="21.75" customHeight="1">
      <c r="A296" s="34"/>
      <c r="B296" s="35"/>
      <c r="C296" s="203" t="s">
        <v>332</v>
      </c>
      <c r="D296" s="203" t="s">
        <v>138</v>
      </c>
      <c r="E296" s="204" t="s">
        <v>179</v>
      </c>
      <c r="F296" s="205" t="s">
        <v>180</v>
      </c>
      <c r="G296" s="206" t="s">
        <v>169</v>
      </c>
      <c r="H296" s="207">
        <v>648</v>
      </c>
      <c r="I296" s="208"/>
      <c r="J296" s="209">
        <f>ROUND(I296*H296,2)</f>
        <v>0</v>
      </c>
      <c r="K296" s="205" t="s">
        <v>142</v>
      </c>
      <c r="L296" s="39"/>
      <c r="M296" s="210" t="s">
        <v>1</v>
      </c>
      <c r="N296" s="211" t="s">
        <v>45</v>
      </c>
      <c r="O296" s="71"/>
      <c r="P296" s="212">
        <f>O296*H296</f>
        <v>0</v>
      </c>
      <c r="Q296" s="212">
        <v>0</v>
      </c>
      <c r="R296" s="212">
        <f>Q296*H296</f>
        <v>0</v>
      </c>
      <c r="S296" s="212">
        <v>0</v>
      </c>
      <c r="T296" s="213">
        <f>S296*H296</f>
        <v>0</v>
      </c>
      <c r="U296" s="34"/>
      <c r="V296" s="34"/>
      <c r="W296" s="34"/>
      <c r="X296" s="34"/>
      <c r="Y296" s="34"/>
      <c r="Z296" s="34"/>
      <c r="AA296" s="34"/>
      <c r="AB296" s="34"/>
      <c r="AC296" s="34"/>
      <c r="AD296" s="34"/>
      <c r="AE296" s="34"/>
      <c r="AR296" s="214" t="s">
        <v>143</v>
      </c>
      <c r="AT296" s="214" t="s">
        <v>138</v>
      </c>
      <c r="AU296" s="214" t="s">
        <v>90</v>
      </c>
      <c r="AY296" s="17" t="s">
        <v>134</v>
      </c>
      <c r="BE296" s="215">
        <f>IF(N296="základní",J296,0)</f>
        <v>0</v>
      </c>
      <c r="BF296" s="215">
        <f>IF(N296="snížená",J296,0)</f>
        <v>0</v>
      </c>
      <c r="BG296" s="215">
        <f>IF(N296="zákl. přenesená",J296,0)</f>
        <v>0</v>
      </c>
      <c r="BH296" s="215">
        <f>IF(N296="sníž. přenesená",J296,0)</f>
        <v>0</v>
      </c>
      <c r="BI296" s="215">
        <f>IF(N296="nulová",J296,0)</f>
        <v>0</v>
      </c>
      <c r="BJ296" s="17" t="s">
        <v>88</v>
      </c>
      <c r="BK296" s="215">
        <f>ROUND(I296*H296,2)</f>
        <v>0</v>
      </c>
      <c r="BL296" s="17" t="s">
        <v>143</v>
      </c>
      <c r="BM296" s="214" t="s">
        <v>542</v>
      </c>
    </row>
    <row r="297" spans="1:65" s="2" customFormat="1" ht="39">
      <c r="A297" s="34"/>
      <c r="B297" s="35"/>
      <c r="C297" s="36"/>
      <c r="D297" s="216" t="s">
        <v>146</v>
      </c>
      <c r="E297" s="36"/>
      <c r="F297" s="217" t="s">
        <v>182</v>
      </c>
      <c r="G297" s="36"/>
      <c r="H297" s="36"/>
      <c r="I297" s="115"/>
      <c r="J297" s="36"/>
      <c r="K297" s="36"/>
      <c r="L297" s="39"/>
      <c r="M297" s="218"/>
      <c r="N297" s="219"/>
      <c r="O297" s="71"/>
      <c r="P297" s="71"/>
      <c r="Q297" s="71"/>
      <c r="R297" s="71"/>
      <c r="S297" s="71"/>
      <c r="T297" s="72"/>
      <c r="U297" s="34"/>
      <c r="V297" s="34"/>
      <c r="W297" s="34"/>
      <c r="X297" s="34"/>
      <c r="Y297" s="34"/>
      <c r="Z297" s="34"/>
      <c r="AA297" s="34"/>
      <c r="AB297" s="34"/>
      <c r="AC297" s="34"/>
      <c r="AD297" s="34"/>
      <c r="AE297" s="34"/>
      <c r="AT297" s="17" t="s">
        <v>146</v>
      </c>
      <c r="AU297" s="17" t="s">
        <v>90</v>
      </c>
    </row>
    <row r="298" spans="1:65" s="13" customFormat="1" ht="11.25">
      <c r="B298" s="220"/>
      <c r="C298" s="221"/>
      <c r="D298" s="216" t="s">
        <v>148</v>
      </c>
      <c r="E298" s="222" t="s">
        <v>1</v>
      </c>
      <c r="F298" s="223" t="s">
        <v>537</v>
      </c>
      <c r="G298" s="221"/>
      <c r="H298" s="224">
        <v>648</v>
      </c>
      <c r="I298" s="225"/>
      <c r="J298" s="221"/>
      <c r="K298" s="221"/>
      <c r="L298" s="226"/>
      <c r="M298" s="227"/>
      <c r="N298" s="228"/>
      <c r="O298" s="228"/>
      <c r="P298" s="228"/>
      <c r="Q298" s="228"/>
      <c r="R298" s="228"/>
      <c r="S298" s="228"/>
      <c r="T298" s="229"/>
      <c r="AT298" s="230" t="s">
        <v>148</v>
      </c>
      <c r="AU298" s="230" t="s">
        <v>90</v>
      </c>
      <c r="AV298" s="13" t="s">
        <v>90</v>
      </c>
      <c r="AW298" s="13" t="s">
        <v>38</v>
      </c>
      <c r="AX298" s="13" t="s">
        <v>88</v>
      </c>
      <c r="AY298" s="230" t="s">
        <v>134</v>
      </c>
    </row>
    <row r="299" spans="1:65" s="2" customFormat="1" ht="33" customHeight="1">
      <c r="A299" s="34"/>
      <c r="B299" s="35"/>
      <c r="C299" s="203" t="s">
        <v>337</v>
      </c>
      <c r="D299" s="203" t="s">
        <v>138</v>
      </c>
      <c r="E299" s="204" t="s">
        <v>543</v>
      </c>
      <c r="F299" s="205" t="s">
        <v>544</v>
      </c>
      <c r="G299" s="206" t="s">
        <v>141</v>
      </c>
      <c r="H299" s="207">
        <v>360</v>
      </c>
      <c r="I299" s="208"/>
      <c r="J299" s="209">
        <f>ROUND(I299*H299,2)</f>
        <v>0</v>
      </c>
      <c r="K299" s="205" t="s">
        <v>142</v>
      </c>
      <c r="L299" s="39"/>
      <c r="M299" s="210" t="s">
        <v>1</v>
      </c>
      <c r="N299" s="211" t="s">
        <v>45</v>
      </c>
      <c r="O299" s="71"/>
      <c r="P299" s="212">
        <f>O299*H299</f>
        <v>0</v>
      </c>
      <c r="Q299" s="212">
        <v>0</v>
      </c>
      <c r="R299" s="212">
        <f>Q299*H299</f>
        <v>0</v>
      </c>
      <c r="S299" s="212">
        <v>0</v>
      </c>
      <c r="T299" s="213">
        <f>S299*H299</f>
        <v>0</v>
      </c>
      <c r="U299" s="34"/>
      <c r="V299" s="34"/>
      <c r="W299" s="34"/>
      <c r="X299" s="34"/>
      <c r="Y299" s="34"/>
      <c r="Z299" s="34"/>
      <c r="AA299" s="34"/>
      <c r="AB299" s="34"/>
      <c r="AC299" s="34"/>
      <c r="AD299" s="34"/>
      <c r="AE299" s="34"/>
      <c r="AR299" s="214" t="s">
        <v>143</v>
      </c>
      <c r="AT299" s="214" t="s">
        <v>138</v>
      </c>
      <c r="AU299" s="214" t="s">
        <v>90</v>
      </c>
      <c r="AY299" s="17" t="s">
        <v>134</v>
      </c>
      <c r="BE299" s="215">
        <f>IF(N299="základní",J299,0)</f>
        <v>0</v>
      </c>
      <c r="BF299" s="215">
        <f>IF(N299="snížená",J299,0)</f>
        <v>0</v>
      </c>
      <c r="BG299" s="215">
        <f>IF(N299="zákl. přenesená",J299,0)</f>
        <v>0</v>
      </c>
      <c r="BH299" s="215">
        <f>IF(N299="sníž. přenesená",J299,0)</f>
        <v>0</v>
      </c>
      <c r="BI299" s="215">
        <f>IF(N299="nulová",J299,0)</f>
        <v>0</v>
      </c>
      <c r="BJ299" s="17" t="s">
        <v>88</v>
      </c>
      <c r="BK299" s="215">
        <f>ROUND(I299*H299,2)</f>
        <v>0</v>
      </c>
      <c r="BL299" s="17" t="s">
        <v>143</v>
      </c>
      <c r="BM299" s="214" t="s">
        <v>545</v>
      </c>
    </row>
    <row r="300" spans="1:65" s="2" customFormat="1" ht="195">
      <c r="A300" s="34"/>
      <c r="B300" s="35"/>
      <c r="C300" s="36"/>
      <c r="D300" s="216" t="s">
        <v>146</v>
      </c>
      <c r="E300" s="36"/>
      <c r="F300" s="217" t="s">
        <v>187</v>
      </c>
      <c r="G300" s="36"/>
      <c r="H300" s="36"/>
      <c r="I300" s="115"/>
      <c r="J300" s="36"/>
      <c r="K300" s="36"/>
      <c r="L300" s="39"/>
      <c r="M300" s="218"/>
      <c r="N300" s="219"/>
      <c r="O300" s="71"/>
      <c r="P300" s="71"/>
      <c r="Q300" s="71"/>
      <c r="R300" s="71"/>
      <c r="S300" s="71"/>
      <c r="T300" s="72"/>
      <c r="U300" s="34"/>
      <c r="V300" s="34"/>
      <c r="W300" s="34"/>
      <c r="X300" s="34"/>
      <c r="Y300" s="34"/>
      <c r="Z300" s="34"/>
      <c r="AA300" s="34"/>
      <c r="AB300" s="34"/>
      <c r="AC300" s="34"/>
      <c r="AD300" s="34"/>
      <c r="AE300" s="34"/>
      <c r="AT300" s="17" t="s">
        <v>146</v>
      </c>
      <c r="AU300" s="17" t="s">
        <v>90</v>
      </c>
    </row>
    <row r="301" spans="1:65" s="13" customFormat="1" ht="11.25">
      <c r="B301" s="220"/>
      <c r="C301" s="221"/>
      <c r="D301" s="216" t="s">
        <v>148</v>
      </c>
      <c r="E301" s="222" t="s">
        <v>1</v>
      </c>
      <c r="F301" s="223" t="s">
        <v>418</v>
      </c>
      <c r="G301" s="221"/>
      <c r="H301" s="224">
        <v>360</v>
      </c>
      <c r="I301" s="225"/>
      <c r="J301" s="221"/>
      <c r="K301" s="221"/>
      <c r="L301" s="226"/>
      <c r="M301" s="227"/>
      <c r="N301" s="228"/>
      <c r="O301" s="228"/>
      <c r="P301" s="228"/>
      <c r="Q301" s="228"/>
      <c r="R301" s="228"/>
      <c r="S301" s="228"/>
      <c r="T301" s="229"/>
      <c r="AT301" s="230" t="s">
        <v>148</v>
      </c>
      <c r="AU301" s="230" t="s">
        <v>90</v>
      </c>
      <c r="AV301" s="13" t="s">
        <v>90</v>
      </c>
      <c r="AW301" s="13" t="s">
        <v>38</v>
      </c>
      <c r="AX301" s="13" t="s">
        <v>88</v>
      </c>
      <c r="AY301" s="230" t="s">
        <v>134</v>
      </c>
    </row>
    <row r="302" spans="1:65" s="2" customFormat="1" ht="33" customHeight="1">
      <c r="A302" s="34"/>
      <c r="B302" s="35"/>
      <c r="C302" s="203" t="s">
        <v>341</v>
      </c>
      <c r="D302" s="203" t="s">
        <v>138</v>
      </c>
      <c r="E302" s="204" t="s">
        <v>546</v>
      </c>
      <c r="F302" s="205" t="s">
        <v>547</v>
      </c>
      <c r="G302" s="206" t="s">
        <v>141</v>
      </c>
      <c r="H302" s="207">
        <v>5400</v>
      </c>
      <c r="I302" s="208"/>
      <c r="J302" s="209">
        <f>ROUND(I302*H302,2)</f>
        <v>0</v>
      </c>
      <c r="K302" s="205" t="s">
        <v>142</v>
      </c>
      <c r="L302" s="39"/>
      <c r="M302" s="210" t="s">
        <v>1</v>
      </c>
      <c r="N302" s="211" t="s">
        <v>45</v>
      </c>
      <c r="O302" s="71"/>
      <c r="P302" s="212">
        <f>O302*H302</f>
        <v>0</v>
      </c>
      <c r="Q302" s="212">
        <v>0</v>
      </c>
      <c r="R302" s="212">
        <f>Q302*H302</f>
        <v>0</v>
      </c>
      <c r="S302" s="212">
        <v>0</v>
      </c>
      <c r="T302" s="213">
        <f>S302*H302</f>
        <v>0</v>
      </c>
      <c r="U302" s="34"/>
      <c r="V302" s="34"/>
      <c r="W302" s="34"/>
      <c r="X302" s="34"/>
      <c r="Y302" s="34"/>
      <c r="Z302" s="34"/>
      <c r="AA302" s="34"/>
      <c r="AB302" s="34"/>
      <c r="AC302" s="34"/>
      <c r="AD302" s="34"/>
      <c r="AE302" s="34"/>
      <c r="AR302" s="214" t="s">
        <v>143</v>
      </c>
      <c r="AT302" s="214" t="s">
        <v>138</v>
      </c>
      <c r="AU302" s="214" t="s">
        <v>90</v>
      </c>
      <c r="AY302" s="17" t="s">
        <v>134</v>
      </c>
      <c r="BE302" s="215">
        <f>IF(N302="základní",J302,0)</f>
        <v>0</v>
      </c>
      <c r="BF302" s="215">
        <f>IF(N302="snížená",J302,0)</f>
        <v>0</v>
      </c>
      <c r="BG302" s="215">
        <f>IF(N302="zákl. přenesená",J302,0)</f>
        <v>0</v>
      </c>
      <c r="BH302" s="215">
        <f>IF(N302="sníž. přenesená",J302,0)</f>
        <v>0</v>
      </c>
      <c r="BI302" s="215">
        <f>IF(N302="nulová",J302,0)</f>
        <v>0</v>
      </c>
      <c r="BJ302" s="17" t="s">
        <v>88</v>
      </c>
      <c r="BK302" s="215">
        <f>ROUND(I302*H302,2)</f>
        <v>0</v>
      </c>
      <c r="BL302" s="17" t="s">
        <v>143</v>
      </c>
      <c r="BM302" s="214" t="s">
        <v>548</v>
      </c>
    </row>
    <row r="303" spans="1:65" s="2" customFormat="1" ht="195">
      <c r="A303" s="34"/>
      <c r="B303" s="35"/>
      <c r="C303" s="36"/>
      <c r="D303" s="216" t="s">
        <v>146</v>
      </c>
      <c r="E303" s="36"/>
      <c r="F303" s="217" t="s">
        <v>187</v>
      </c>
      <c r="G303" s="36"/>
      <c r="H303" s="36"/>
      <c r="I303" s="115"/>
      <c r="J303" s="36"/>
      <c r="K303" s="36"/>
      <c r="L303" s="39"/>
      <c r="M303" s="218"/>
      <c r="N303" s="219"/>
      <c r="O303" s="71"/>
      <c r="P303" s="71"/>
      <c r="Q303" s="71"/>
      <c r="R303" s="71"/>
      <c r="S303" s="71"/>
      <c r="T303" s="72"/>
      <c r="U303" s="34"/>
      <c r="V303" s="34"/>
      <c r="W303" s="34"/>
      <c r="X303" s="34"/>
      <c r="Y303" s="34"/>
      <c r="Z303" s="34"/>
      <c r="AA303" s="34"/>
      <c r="AB303" s="34"/>
      <c r="AC303" s="34"/>
      <c r="AD303" s="34"/>
      <c r="AE303" s="34"/>
      <c r="AT303" s="17" t="s">
        <v>146</v>
      </c>
      <c r="AU303" s="17" t="s">
        <v>90</v>
      </c>
    </row>
    <row r="304" spans="1:65" s="13" customFormat="1" ht="11.25">
      <c r="B304" s="220"/>
      <c r="C304" s="221"/>
      <c r="D304" s="216" t="s">
        <v>148</v>
      </c>
      <c r="E304" s="222" t="s">
        <v>1</v>
      </c>
      <c r="F304" s="223" t="s">
        <v>549</v>
      </c>
      <c r="G304" s="221"/>
      <c r="H304" s="224">
        <v>5400</v>
      </c>
      <c r="I304" s="225"/>
      <c r="J304" s="221"/>
      <c r="K304" s="221"/>
      <c r="L304" s="226"/>
      <c r="M304" s="227"/>
      <c r="N304" s="228"/>
      <c r="O304" s="228"/>
      <c r="P304" s="228"/>
      <c r="Q304" s="228"/>
      <c r="R304" s="228"/>
      <c r="S304" s="228"/>
      <c r="T304" s="229"/>
      <c r="AT304" s="230" t="s">
        <v>148</v>
      </c>
      <c r="AU304" s="230" t="s">
        <v>90</v>
      </c>
      <c r="AV304" s="13" t="s">
        <v>90</v>
      </c>
      <c r="AW304" s="13" t="s">
        <v>38</v>
      </c>
      <c r="AX304" s="13" t="s">
        <v>88</v>
      </c>
      <c r="AY304" s="230" t="s">
        <v>134</v>
      </c>
    </row>
    <row r="305" spans="1:65" s="2" customFormat="1" ht="44.25" customHeight="1">
      <c r="A305" s="34"/>
      <c r="B305" s="35"/>
      <c r="C305" s="203" t="s">
        <v>345</v>
      </c>
      <c r="D305" s="203" t="s">
        <v>138</v>
      </c>
      <c r="E305" s="204" t="s">
        <v>251</v>
      </c>
      <c r="F305" s="205" t="s">
        <v>550</v>
      </c>
      <c r="G305" s="206" t="s">
        <v>169</v>
      </c>
      <c r="H305" s="207">
        <v>648</v>
      </c>
      <c r="I305" s="208"/>
      <c r="J305" s="209">
        <f>ROUND(I305*H305,2)</f>
        <v>0</v>
      </c>
      <c r="K305" s="205" t="s">
        <v>142</v>
      </c>
      <c r="L305" s="39"/>
      <c r="M305" s="210" t="s">
        <v>1</v>
      </c>
      <c r="N305" s="211" t="s">
        <v>45</v>
      </c>
      <c r="O305" s="71"/>
      <c r="P305" s="212">
        <f>O305*H305</f>
        <v>0</v>
      </c>
      <c r="Q305" s="212">
        <v>0</v>
      </c>
      <c r="R305" s="212">
        <f>Q305*H305</f>
        <v>0</v>
      </c>
      <c r="S305" s="212">
        <v>0</v>
      </c>
      <c r="T305" s="213">
        <f>S305*H305</f>
        <v>0</v>
      </c>
      <c r="U305" s="34"/>
      <c r="V305" s="34"/>
      <c r="W305" s="34"/>
      <c r="X305" s="34"/>
      <c r="Y305" s="34"/>
      <c r="Z305" s="34"/>
      <c r="AA305" s="34"/>
      <c r="AB305" s="34"/>
      <c r="AC305" s="34"/>
      <c r="AD305" s="34"/>
      <c r="AE305" s="34"/>
      <c r="AR305" s="214" t="s">
        <v>143</v>
      </c>
      <c r="AT305" s="214" t="s">
        <v>138</v>
      </c>
      <c r="AU305" s="214" t="s">
        <v>90</v>
      </c>
      <c r="AY305" s="17" t="s">
        <v>134</v>
      </c>
      <c r="BE305" s="215">
        <f>IF(N305="základní",J305,0)</f>
        <v>0</v>
      </c>
      <c r="BF305" s="215">
        <f>IF(N305="snížená",J305,0)</f>
        <v>0</v>
      </c>
      <c r="BG305" s="215">
        <f>IF(N305="zákl. přenesená",J305,0)</f>
        <v>0</v>
      </c>
      <c r="BH305" s="215">
        <f>IF(N305="sníž. přenesená",J305,0)</f>
        <v>0</v>
      </c>
      <c r="BI305" s="215">
        <f>IF(N305="nulová",J305,0)</f>
        <v>0</v>
      </c>
      <c r="BJ305" s="17" t="s">
        <v>88</v>
      </c>
      <c r="BK305" s="215">
        <f>ROUND(I305*H305,2)</f>
        <v>0</v>
      </c>
      <c r="BL305" s="17" t="s">
        <v>143</v>
      </c>
      <c r="BM305" s="214" t="s">
        <v>551</v>
      </c>
    </row>
    <row r="306" spans="1:65" s="2" customFormat="1" ht="78">
      <c r="A306" s="34"/>
      <c r="B306" s="35"/>
      <c r="C306" s="36"/>
      <c r="D306" s="216" t="s">
        <v>146</v>
      </c>
      <c r="E306" s="36"/>
      <c r="F306" s="217" t="s">
        <v>198</v>
      </c>
      <c r="G306" s="36"/>
      <c r="H306" s="36"/>
      <c r="I306" s="115"/>
      <c r="J306" s="36"/>
      <c r="K306" s="36"/>
      <c r="L306" s="39"/>
      <c r="M306" s="218"/>
      <c r="N306" s="219"/>
      <c r="O306" s="71"/>
      <c r="P306" s="71"/>
      <c r="Q306" s="71"/>
      <c r="R306" s="71"/>
      <c r="S306" s="71"/>
      <c r="T306" s="72"/>
      <c r="U306" s="34"/>
      <c r="V306" s="34"/>
      <c r="W306" s="34"/>
      <c r="X306" s="34"/>
      <c r="Y306" s="34"/>
      <c r="Z306" s="34"/>
      <c r="AA306" s="34"/>
      <c r="AB306" s="34"/>
      <c r="AC306" s="34"/>
      <c r="AD306" s="34"/>
      <c r="AE306" s="34"/>
      <c r="AT306" s="17" t="s">
        <v>146</v>
      </c>
      <c r="AU306" s="17" t="s">
        <v>90</v>
      </c>
    </row>
    <row r="307" spans="1:65" s="13" customFormat="1" ht="11.25">
      <c r="B307" s="220"/>
      <c r="C307" s="221"/>
      <c r="D307" s="216" t="s">
        <v>148</v>
      </c>
      <c r="E307" s="222" t="s">
        <v>1</v>
      </c>
      <c r="F307" s="223" t="s">
        <v>537</v>
      </c>
      <c r="G307" s="221"/>
      <c r="H307" s="224">
        <v>648</v>
      </c>
      <c r="I307" s="225"/>
      <c r="J307" s="221"/>
      <c r="K307" s="221"/>
      <c r="L307" s="226"/>
      <c r="M307" s="227"/>
      <c r="N307" s="228"/>
      <c r="O307" s="228"/>
      <c r="P307" s="228"/>
      <c r="Q307" s="228"/>
      <c r="R307" s="228"/>
      <c r="S307" s="228"/>
      <c r="T307" s="229"/>
      <c r="AT307" s="230" t="s">
        <v>148</v>
      </c>
      <c r="AU307" s="230" t="s">
        <v>90</v>
      </c>
      <c r="AV307" s="13" t="s">
        <v>90</v>
      </c>
      <c r="AW307" s="13" t="s">
        <v>38</v>
      </c>
      <c r="AX307" s="13" t="s">
        <v>88</v>
      </c>
      <c r="AY307" s="230" t="s">
        <v>134</v>
      </c>
    </row>
    <row r="308" spans="1:65" s="2" customFormat="1" ht="21.75" customHeight="1">
      <c r="A308" s="34"/>
      <c r="B308" s="35"/>
      <c r="C308" s="203" t="s">
        <v>374</v>
      </c>
      <c r="D308" s="203" t="s">
        <v>138</v>
      </c>
      <c r="E308" s="204" t="s">
        <v>552</v>
      </c>
      <c r="F308" s="205" t="s">
        <v>553</v>
      </c>
      <c r="G308" s="206" t="s">
        <v>157</v>
      </c>
      <c r="H308" s="207">
        <v>720</v>
      </c>
      <c r="I308" s="208"/>
      <c r="J308" s="209">
        <f>ROUND(I308*H308,2)</f>
        <v>0</v>
      </c>
      <c r="K308" s="205" t="s">
        <v>142</v>
      </c>
      <c r="L308" s="39"/>
      <c r="M308" s="210" t="s">
        <v>1</v>
      </c>
      <c r="N308" s="211" t="s">
        <v>45</v>
      </c>
      <c r="O308" s="71"/>
      <c r="P308" s="212">
        <f>O308*H308</f>
        <v>0</v>
      </c>
      <c r="Q308" s="212">
        <v>0</v>
      </c>
      <c r="R308" s="212">
        <f>Q308*H308</f>
        <v>0</v>
      </c>
      <c r="S308" s="212">
        <v>0</v>
      </c>
      <c r="T308" s="213">
        <f>S308*H308</f>
        <v>0</v>
      </c>
      <c r="U308" s="34"/>
      <c r="V308" s="34"/>
      <c r="W308" s="34"/>
      <c r="X308" s="34"/>
      <c r="Y308" s="34"/>
      <c r="Z308" s="34"/>
      <c r="AA308" s="34"/>
      <c r="AB308" s="34"/>
      <c r="AC308" s="34"/>
      <c r="AD308" s="34"/>
      <c r="AE308" s="34"/>
      <c r="AR308" s="214" t="s">
        <v>143</v>
      </c>
      <c r="AT308" s="214" t="s">
        <v>138</v>
      </c>
      <c r="AU308" s="214" t="s">
        <v>90</v>
      </c>
      <c r="AY308" s="17" t="s">
        <v>134</v>
      </c>
      <c r="BE308" s="215">
        <f>IF(N308="základní",J308,0)</f>
        <v>0</v>
      </c>
      <c r="BF308" s="215">
        <f>IF(N308="snížená",J308,0)</f>
        <v>0</v>
      </c>
      <c r="BG308" s="215">
        <f>IF(N308="zákl. přenesená",J308,0)</f>
        <v>0</v>
      </c>
      <c r="BH308" s="215">
        <f>IF(N308="sníž. přenesená",J308,0)</f>
        <v>0</v>
      </c>
      <c r="BI308" s="215">
        <f>IF(N308="nulová",J308,0)</f>
        <v>0</v>
      </c>
      <c r="BJ308" s="17" t="s">
        <v>88</v>
      </c>
      <c r="BK308" s="215">
        <f>ROUND(I308*H308,2)</f>
        <v>0</v>
      </c>
      <c r="BL308" s="17" t="s">
        <v>143</v>
      </c>
      <c r="BM308" s="214" t="s">
        <v>554</v>
      </c>
    </row>
    <row r="309" spans="1:65" s="13" customFormat="1" ht="11.25">
      <c r="B309" s="220"/>
      <c r="C309" s="221"/>
      <c r="D309" s="216" t="s">
        <v>148</v>
      </c>
      <c r="E309" s="222" t="s">
        <v>1</v>
      </c>
      <c r="F309" s="223" t="s">
        <v>555</v>
      </c>
      <c r="G309" s="221"/>
      <c r="H309" s="224">
        <v>720</v>
      </c>
      <c r="I309" s="225"/>
      <c r="J309" s="221"/>
      <c r="K309" s="221"/>
      <c r="L309" s="226"/>
      <c r="M309" s="227"/>
      <c r="N309" s="228"/>
      <c r="O309" s="228"/>
      <c r="P309" s="228"/>
      <c r="Q309" s="228"/>
      <c r="R309" s="228"/>
      <c r="S309" s="228"/>
      <c r="T309" s="229"/>
      <c r="AT309" s="230" t="s">
        <v>148</v>
      </c>
      <c r="AU309" s="230" t="s">
        <v>90</v>
      </c>
      <c r="AV309" s="13" t="s">
        <v>90</v>
      </c>
      <c r="AW309" s="13" t="s">
        <v>38</v>
      </c>
      <c r="AX309" s="13" t="s">
        <v>88</v>
      </c>
      <c r="AY309" s="230" t="s">
        <v>134</v>
      </c>
    </row>
    <row r="310" spans="1:65" s="2" customFormat="1" ht="21.75" customHeight="1">
      <c r="A310" s="34"/>
      <c r="B310" s="35"/>
      <c r="C310" s="203" t="s">
        <v>556</v>
      </c>
      <c r="D310" s="203" t="s">
        <v>138</v>
      </c>
      <c r="E310" s="204" t="s">
        <v>557</v>
      </c>
      <c r="F310" s="205" t="s">
        <v>558</v>
      </c>
      <c r="G310" s="206" t="s">
        <v>428</v>
      </c>
      <c r="H310" s="207">
        <v>1800</v>
      </c>
      <c r="I310" s="208"/>
      <c r="J310" s="209">
        <f>ROUND(I310*H310,2)</f>
        <v>0</v>
      </c>
      <c r="K310" s="205" t="s">
        <v>142</v>
      </c>
      <c r="L310" s="39"/>
      <c r="M310" s="210" t="s">
        <v>1</v>
      </c>
      <c r="N310" s="211" t="s">
        <v>45</v>
      </c>
      <c r="O310" s="71"/>
      <c r="P310" s="212">
        <f>O310*H310</f>
        <v>0</v>
      </c>
      <c r="Q310" s="212">
        <v>0.23058000000000001</v>
      </c>
      <c r="R310" s="212">
        <f>Q310*H310</f>
        <v>415.04400000000004</v>
      </c>
      <c r="S310" s="212">
        <v>0</v>
      </c>
      <c r="T310" s="213">
        <f>S310*H310</f>
        <v>0</v>
      </c>
      <c r="U310" s="34"/>
      <c r="V310" s="34"/>
      <c r="W310" s="34"/>
      <c r="X310" s="34"/>
      <c r="Y310" s="34"/>
      <c r="Z310" s="34"/>
      <c r="AA310" s="34"/>
      <c r="AB310" s="34"/>
      <c r="AC310" s="34"/>
      <c r="AD310" s="34"/>
      <c r="AE310" s="34"/>
      <c r="AR310" s="214" t="s">
        <v>143</v>
      </c>
      <c r="AT310" s="214" t="s">
        <v>138</v>
      </c>
      <c r="AU310" s="214" t="s">
        <v>90</v>
      </c>
      <c r="AY310" s="17" t="s">
        <v>134</v>
      </c>
      <c r="BE310" s="215">
        <f>IF(N310="základní",J310,0)</f>
        <v>0</v>
      </c>
      <c r="BF310" s="215">
        <f>IF(N310="snížená",J310,0)</f>
        <v>0</v>
      </c>
      <c r="BG310" s="215">
        <f>IF(N310="zákl. přenesená",J310,0)</f>
        <v>0</v>
      </c>
      <c r="BH310" s="215">
        <f>IF(N310="sníž. přenesená",J310,0)</f>
        <v>0</v>
      </c>
      <c r="BI310" s="215">
        <f>IF(N310="nulová",J310,0)</f>
        <v>0</v>
      </c>
      <c r="BJ310" s="17" t="s">
        <v>88</v>
      </c>
      <c r="BK310" s="215">
        <f>ROUND(I310*H310,2)</f>
        <v>0</v>
      </c>
      <c r="BL310" s="17" t="s">
        <v>143</v>
      </c>
      <c r="BM310" s="214" t="s">
        <v>559</v>
      </c>
    </row>
    <row r="311" spans="1:65" s="13" customFormat="1" ht="11.25">
      <c r="B311" s="220"/>
      <c r="C311" s="221"/>
      <c r="D311" s="216" t="s">
        <v>148</v>
      </c>
      <c r="E311" s="222" t="s">
        <v>1</v>
      </c>
      <c r="F311" s="223" t="s">
        <v>560</v>
      </c>
      <c r="G311" s="221"/>
      <c r="H311" s="224">
        <v>1800</v>
      </c>
      <c r="I311" s="225"/>
      <c r="J311" s="221"/>
      <c r="K311" s="221"/>
      <c r="L311" s="226"/>
      <c r="M311" s="227"/>
      <c r="N311" s="228"/>
      <c r="O311" s="228"/>
      <c r="P311" s="228"/>
      <c r="Q311" s="228"/>
      <c r="R311" s="228"/>
      <c r="S311" s="228"/>
      <c r="T311" s="229"/>
      <c r="AT311" s="230" t="s">
        <v>148</v>
      </c>
      <c r="AU311" s="230" t="s">
        <v>90</v>
      </c>
      <c r="AV311" s="13" t="s">
        <v>90</v>
      </c>
      <c r="AW311" s="13" t="s">
        <v>38</v>
      </c>
      <c r="AX311" s="13" t="s">
        <v>88</v>
      </c>
      <c r="AY311" s="230" t="s">
        <v>134</v>
      </c>
    </row>
    <row r="312" spans="1:65" s="2" customFormat="1" ht="33" customHeight="1">
      <c r="A312" s="34"/>
      <c r="B312" s="35"/>
      <c r="C312" s="203" t="s">
        <v>561</v>
      </c>
      <c r="D312" s="203" t="s">
        <v>138</v>
      </c>
      <c r="E312" s="204" t="s">
        <v>562</v>
      </c>
      <c r="F312" s="205" t="s">
        <v>563</v>
      </c>
      <c r="G312" s="206" t="s">
        <v>141</v>
      </c>
      <c r="H312" s="207">
        <v>280.62700000000001</v>
      </c>
      <c r="I312" s="208"/>
      <c r="J312" s="209">
        <f>ROUND(I312*H312,2)</f>
        <v>0</v>
      </c>
      <c r="K312" s="205" t="s">
        <v>142</v>
      </c>
      <c r="L312" s="39"/>
      <c r="M312" s="210" t="s">
        <v>1</v>
      </c>
      <c r="N312" s="211" t="s">
        <v>45</v>
      </c>
      <c r="O312" s="71"/>
      <c r="P312" s="212">
        <f>O312*H312</f>
        <v>0</v>
      </c>
      <c r="Q312" s="212">
        <v>0</v>
      </c>
      <c r="R312" s="212">
        <f>Q312*H312</f>
        <v>0</v>
      </c>
      <c r="S312" s="212">
        <v>0</v>
      </c>
      <c r="T312" s="213">
        <f>S312*H312</f>
        <v>0</v>
      </c>
      <c r="U312" s="34"/>
      <c r="V312" s="34"/>
      <c r="W312" s="34"/>
      <c r="X312" s="34"/>
      <c r="Y312" s="34"/>
      <c r="Z312" s="34"/>
      <c r="AA312" s="34"/>
      <c r="AB312" s="34"/>
      <c r="AC312" s="34"/>
      <c r="AD312" s="34"/>
      <c r="AE312" s="34"/>
      <c r="AR312" s="214" t="s">
        <v>143</v>
      </c>
      <c r="AT312" s="214" t="s">
        <v>138</v>
      </c>
      <c r="AU312" s="214" t="s">
        <v>90</v>
      </c>
      <c r="AY312" s="17" t="s">
        <v>134</v>
      </c>
      <c r="BE312" s="215">
        <f>IF(N312="základní",J312,0)</f>
        <v>0</v>
      </c>
      <c r="BF312" s="215">
        <f>IF(N312="snížená",J312,0)</f>
        <v>0</v>
      </c>
      <c r="BG312" s="215">
        <f>IF(N312="zákl. přenesená",J312,0)</f>
        <v>0</v>
      </c>
      <c r="BH312" s="215">
        <f>IF(N312="sníž. přenesená",J312,0)</f>
        <v>0</v>
      </c>
      <c r="BI312" s="215">
        <f>IF(N312="nulová",J312,0)</f>
        <v>0</v>
      </c>
      <c r="BJ312" s="17" t="s">
        <v>88</v>
      </c>
      <c r="BK312" s="215">
        <f>ROUND(I312*H312,2)</f>
        <v>0</v>
      </c>
      <c r="BL312" s="17" t="s">
        <v>143</v>
      </c>
      <c r="BM312" s="214" t="s">
        <v>564</v>
      </c>
    </row>
    <row r="313" spans="1:65" s="13" customFormat="1" ht="11.25">
      <c r="B313" s="220"/>
      <c r="C313" s="221"/>
      <c r="D313" s="216" t="s">
        <v>148</v>
      </c>
      <c r="E313" s="222" t="s">
        <v>1</v>
      </c>
      <c r="F313" s="223" t="s">
        <v>565</v>
      </c>
      <c r="G313" s="221"/>
      <c r="H313" s="224">
        <v>280.62720000000002</v>
      </c>
      <c r="I313" s="225"/>
      <c r="J313" s="221"/>
      <c r="K313" s="221"/>
      <c r="L313" s="226"/>
      <c r="M313" s="227"/>
      <c r="N313" s="228"/>
      <c r="O313" s="228"/>
      <c r="P313" s="228"/>
      <c r="Q313" s="228"/>
      <c r="R313" s="228"/>
      <c r="S313" s="228"/>
      <c r="T313" s="229"/>
      <c r="AT313" s="230" t="s">
        <v>148</v>
      </c>
      <c r="AU313" s="230" t="s">
        <v>90</v>
      </c>
      <c r="AV313" s="13" t="s">
        <v>90</v>
      </c>
      <c r="AW313" s="13" t="s">
        <v>38</v>
      </c>
      <c r="AX313" s="13" t="s">
        <v>88</v>
      </c>
      <c r="AY313" s="230" t="s">
        <v>134</v>
      </c>
    </row>
    <row r="314" spans="1:65" s="2" customFormat="1" ht="21.75" customHeight="1">
      <c r="A314" s="34"/>
      <c r="B314" s="35"/>
      <c r="C314" s="203" t="s">
        <v>566</v>
      </c>
      <c r="D314" s="203" t="s">
        <v>138</v>
      </c>
      <c r="E314" s="204" t="s">
        <v>567</v>
      </c>
      <c r="F314" s="205" t="s">
        <v>568</v>
      </c>
      <c r="G314" s="206" t="s">
        <v>157</v>
      </c>
      <c r="H314" s="207">
        <v>4387.5</v>
      </c>
      <c r="I314" s="208"/>
      <c r="J314" s="209">
        <f>ROUND(I314*H314,2)</f>
        <v>0</v>
      </c>
      <c r="K314" s="205" t="s">
        <v>142</v>
      </c>
      <c r="L314" s="39"/>
      <c r="M314" s="210" t="s">
        <v>1</v>
      </c>
      <c r="N314" s="211" t="s">
        <v>45</v>
      </c>
      <c r="O314" s="71"/>
      <c r="P314" s="212">
        <f>O314*H314</f>
        <v>0</v>
      </c>
      <c r="Q314" s="212">
        <v>1.7000000000000001E-4</v>
      </c>
      <c r="R314" s="212">
        <f>Q314*H314</f>
        <v>0.74587500000000007</v>
      </c>
      <c r="S314" s="212">
        <v>0</v>
      </c>
      <c r="T314" s="213">
        <f>S314*H314</f>
        <v>0</v>
      </c>
      <c r="U314" s="34"/>
      <c r="V314" s="34"/>
      <c r="W314" s="34"/>
      <c r="X314" s="34"/>
      <c r="Y314" s="34"/>
      <c r="Z314" s="34"/>
      <c r="AA314" s="34"/>
      <c r="AB314" s="34"/>
      <c r="AC314" s="34"/>
      <c r="AD314" s="34"/>
      <c r="AE314" s="34"/>
      <c r="AR314" s="214" t="s">
        <v>143</v>
      </c>
      <c r="AT314" s="214" t="s">
        <v>138</v>
      </c>
      <c r="AU314" s="214" t="s">
        <v>90</v>
      </c>
      <c r="AY314" s="17" t="s">
        <v>134</v>
      </c>
      <c r="BE314" s="215">
        <f>IF(N314="základní",J314,0)</f>
        <v>0</v>
      </c>
      <c r="BF314" s="215">
        <f>IF(N314="snížená",J314,0)</f>
        <v>0</v>
      </c>
      <c r="BG314" s="215">
        <f>IF(N314="zákl. přenesená",J314,0)</f>
        <v>0</v>
      </c>
      <c r="BH314" s="215">
        <f>IF(N314="sníž. přenesená",J314,0)</f>
        <v>0</v>
      </c>
      <c r="BI314" s="215">
        <f>IF(N314="nulová",J314,0)</f>
        <v>0</v>
      </c>
      <c r="BJ314" s="17" t="s">
        <v>88</v>
      </c>
      <c r="BK314" s="215">
        <f>ROUND(I314*H314,2)</f>
        <v>0</v>
      </c>
      <c r="BL314" s="17" t="s">
        <v>143</v>
      </c>
      <c r="BM314" s="214" t="s">
        <v>569</v>
      </c>
    </row>
    <row r="315" spans="1:65" s="2" customFormat="1" ht="16.5" customHeight="1">
      <c r="A315" s="34"/>
      <c r="B315" s="35"/>
      <c r="C315" s="255" t="s">
        <v>570</v>
      </c>
      <c r="D315" s="255" t="s">
        <v>471</v>
      </c>
      <c r="E315" s="256" t="s">
        <v>571</v>
      </c>
      <c r="F315" s="257" t="s">
        <v>572</v>
      </c>
      <c r="G315" s="258" t="s">
        <v>157</v>
      </c>
      <c r="H315" s="259">
        <v>4387.5</v>
      </c>
      <c r="I315" s="260"/>
      <c r="J315" s="261">
        <f>ROUND(I315*H315,2)</f>
        <v>0</v>
      </c>
      <c r="K315" s="257" t="s">
        <v>142</v>
      </c>
      <c r="L315" s="262"/>
      <c r="M315" s="263" t="s">
        <v>1</v>
      </c>
      <c r="N315" s="264" t="s">
        <v>45</v>
      </c>
      <c r="O315" s="71"/>
      <c r="P315" s="212">
        <f>O315*H315</f>
        <v>0</v>
      </c>
      <c r="Q315" s="212">
        <v>2.9999999999999997E-4</v>
      </c>
      <c r="R315" s="212">
        <f>Q315*H315</f>
        <v>1.3162499999999999</v>
      </c>
      <c r="S315" s="212">
        <v>0</v>
      </c>
      <c r="T315" s="213">
        <f>S315*H315</f>
        <v>0</v>
      </c>
      <c r="U315" s="34"/>
      <c r="V315" s="34"/>
      <c r="W315" s="34"/>
      <c r="X315" s="34"/>
      <c r="Y315" s="34"/>
      <c r="Z315" s="34"/>
      <c r="AA315" s="34"/>
      <c r="AB315" s="34"/>
      <c r="AC315" s="34"/>
      <c r="AD315" s="34"/>
      <c r="AE315" s="34"/>
      <c r="AR315" s="214" t="s">
        <v>183</v>
      </c>
      <c r="AT315" s="214" t="s">
        <v>471</v>
      </c>
      <c r="AU315" s="214" t="s">
        <v>90</v>
      </c>
      <c r="AY315" s="17" t="s">
        <v>134</v>
      </c>
      <c r="BE315" s="215">
        <f>IF(N315="základní",J315,0)</f>
        <v>0</v>
      </c>
      <c r="BF315" s="215">
        <f>IF(N315="snížená",J315,0)</f>
        <v>0</v>
      </c>
      <c r="BG315" s="215">
        <f>IF(N315="zákl. přenesená",J315,0)</f>
        <v>0</v>
      </c>
      <c r="BH315" s="215">
        <f>IF(N315="sníž. přenesená",J315,0)</f>
        <v>0</v>
      </c>
      <c r="BI315" s="215">
        <f>IF(N315="nulová",J315,0)</f>
        <v>0</v>
      </c>
      <c r="BJ315" s="17" t="s">
        <v>88</v>
      </c>
      <c r="BK315" s="215">
        <f>ROUND(I315*H315,2)</f>
        <v>0</v>
      </c>
      <c r="BL315" s="17" t="s">
        <v>143</v>
      </c>
      <c r="BM315" s="214" t="s">
        <v>573</v>
      </c>
    </row>
    <row r="316" spans="1:65" s="13" customFormat="1" ht="11.25">
      <c r="B316" s="220"/>
      <c r="C316" s="221"/>
      <c r="D316" s="216" t="s">
        <v>148</v>
      </c>
      <c r="E316" s="222" t="s">
        <v>1</v>
      </c>
      <c r="F316" s="223" t="s">
        <v>574</v>
      </c>
      <c r="G316" s="221"/>
      <c r="H316" s="224">
        <v>4387.5</v>
      </c>
      <c r="I316" s="225"/>
      <c r="J316" s="221"/>
      <c r="K316" s="221"/>
      <c r="L316" s="226"/>
      <c r="M316" s="227"/>
      <c r="N316" s="228"/>
      <c r="O316" s="228"/>
      <c r="P316" s="228"/>
      <c r="Q316" s="228"/>
      <c r="R316" s="228"/>
      <c r="S316" s="228"/>
      <c r="T316" s="229"/>
      <c r="AT316" s="230" t="s">
        <v>148</v>
      </c>
      <c r="AU316" s="230" t="s">
        <v>90</v>
      </c>
      <c r="AV316" s="13" t="s">
        <v>90</v>
      </c>
      <c r="AW316" s="13" t="s">
        <v>38</v>
      </c>
      <c r="AX316" s="13" t="s">
        <v>88</v>
      </c>
      <c r="AY316" s="230" t="s">
        <v>134</v>
      </c>
    </row>
    <row r="317" spans="1:65" s="12" customFormat="1" ht="22.9" customHeight="1">
      <c r="B317" s="187"/>
      <c r="C317" s="188"/>
      <c r="D317" s="189" t="s">
        <v>79</v>
      </c>
      <c r="E317" s="201" t="s">
        <v>144</v>
      </c>
      <c r="F317" s="201" t="s">
        <v>575</v>
      </c>
      <c r="G317" s="188"/>
      <c r="H317" s="188"/>
      <c r="I317" s="191"/>
      <c r="J317" s="202">
        <f>BK317</f>
        <v>0</v>
      </c>
      <c r="K317" s="188"/>
      <c r="L317" s="193"/>
      <c r="M317" s="194"/>
      <c r="N317" s="195"/>
      <c r="O317" s="195"/>
      <c r="P317" s="196">
        <f>SUM(P318:P320)</f>
        <v>0</v>
      </c>
      <c r="Q317" s="195"/>
      <c r="R317" s="196">
        <f>SUM(R318:R320)</f>
        <v>59.305</v>
      </c>
      <c r="S317" s="195"/>
      <c r="T317" s="197">
        <f>SUM(T318:T320)</f>
        <v>0</v>
      </c>
      <c r="AR317" s="198" t="s">
        <v>88</v>
      </c>
      <c r="AT317" s="199" t="s">
        <v>79</v>
      </c>
      <c r="AU317" s="199" t="s">
        <v>88</v>
      </c>
      <c r="AY317" s="198" t="s">
        <v>134</v>
      </c>
      <c r="BK317" s="200">
        <f>SUM(BK318:BK320)</f>
        <v>0</v>
      </c>
    </row>
    <row r="318" spans="1:65" s="2" customFormat="1" ht="21.75" customHeight="1">
      <c r="A318" s="34"/>
      <c r="B318" s="35"/>
      <c r="C318" s="203" t="s">
        <v>576</v>
      </c>
      <c r="D318" s="203" t="s">
        <v>138</v>
      </c>
      <c r="E318" s="204" t="s">
        <v>577</v>
      </c>
      <c r="F318" s="205" t="s">
        <v>578</v>
      </c>
      <c r="G318" s="206" t="s">
        <v>428</v>
      </c>
      <c r="H318" s="207">
        <v>100</v>
      </c>
      <c r="I318" s="208"/>
      <c r="J318" s="209">
        <f>ROUND(I318*H318,2)</f>
        <v>0</v>
      </c>
      <c r="K318" s="205" t="s">
        <v>142</v>
      </c>
      <c r="L318" s="39"/>
      <c r="M318" s="210" t="s">
        <v>1</v>
      </c>
      <c r="N318" s="211" t="s">
        <v>45</v>
      </c>
      <c r="O318" s="71"/>
      <c r="P318" s="212">
        <f>O318*H318</f>
        <v>0</v>
      </c>
      <c r="Q318" s="212">
        <v>0.24127000000000001</v>
      </c>
      <c r="R318" s="212">
        <f>Q318*H318</f>
        <v>24.127000000000002</v>
      </c>
      <c r="S318" s="212">
        <v>0</v>
      </c>
      <c r="T318" s="213">
        <f>S318*H318</f>
        <v>0</v>
      </c>
      <c r="U318" s="34"/>
      <c r="V318" s="34"/>
      <c r="W318" s="34"/>
      <c r="X318" s="34"/>
      <c r="Y318" s="34"/>
      <c r="Z318" s="34"/>
      <c r="AA318" s="34"/>
      <c r="AB318" s="34"/>
      <c r="AC318" s="34"/>
      <c r="AD318" s="34"/>
      <c r="AE318" s="34"/>
      <c r="AR318" s="214" t="s">
        <v>143</v>
      </c>
      <c r="AT318" s="214" t="s">
        <v>138</v>
      </c>
      <c r="AU318" s="214" t="s">
        <v>90</v>
      </c>
      <c r="AY318" s="17" t="s">
        <v>134</v>
      </c>
      <c r="BE318" s="215">
        <f>IF(N318="základní",J318,0)</f>
        <v>0</v>
      </c>
      <c r="BF318" s="215">
        <f>IF(N318="snížená",J318,0)</f>
        <v>0</v>
      </c>
      <c r="BG318" s="215">
        <f>IF(N318="zákl. přenesená",J318,0)</f>
        <v>0</v>
      </c>
      <c r="BH318" s="215">
        <f>IF(N318="sníž. přenesená",J318,0)</f>
        <v>0</v>
      </c>
      <c r="BI318" s="215">
        <f>IF(N318="nulová",J318,0)</f>
        <v>0</v>
      </c>
      <c r="BJ318" s="17" t="s">
        <v>88</v>
      </c>
      <c r="BK318" s="215">
        <f>ROUND(I318*H318,2)</f>
        <v>0</v>
      </c>
      <c r="BL318" s="17" t="s">
        <v>143</v>
      </c>
      <c r="BM318" s="214" t="s">
        <v>579</v>
      </c>
    </row>
    <row r="319" spans="1:65" s="2" customFormat="1" ht="58.5">
      <c r="A319" s="34"/>
      <c r="B319" s="35"/>
      <c r="C319" s="36"/>
      <c r="D319" s="216" t="s">
        <v>146</v>
      </c>
      <c r="E319" s="36"/>
      <c r="F319" s="217" t="s">
        <v>580</v>
      </c>
      <c r="G319" s="36"/>
      <c r="H319" s="36"/>
      <c r="I319" s="115"/>
      <c r="J319" s="36"/>
      <c r="K319" s="36"/>
      <c r="L319" s="39"/>
      <c r="M319" s="218"/>
      <c r="N319" s="219"/>
      <c r="O319" s="71"/>
      <c r="P319" s="71"/>
      <c r="Q319" s="71"/>
      <c r="R319" s="71"/>
      <c r="S319" s="71"/>
      <c r="T319" s="72"/>
      <c r="U319" s="34"/>
      <c r="V319" s="34"/>
      <c r="W319" s="34"/>
      <c r="X319" s="34"/>
      <c r="Y319" s="34"/>
      <c r="Z319" s="34"/>
      <c r="AA319" s="34"/>
      <c r="AB319" s="34"/>
      <c r="AC319" s="34"/>
      <c r="AD319" s="34"/>
      <c r="AE319" s="34"/>
      <c r="AT319" s="17" t="s">
        <v>146</v>
      </c>
      <c r="AU319" s="17" t="s">
        <v>90</v>
      </c>
    </row>
    <row r="320" spans="1:65" s="2" customFormat="1" ht="21.75" customHeight="1">
      <c r="A320" s="34"/>
      <c r="B320" s="35"/>
      <c r="C320" s="255" t="s">
        <v>581</v>
      </c>
      <c r="D320" s="255" t="s">
        <v>471</v>
      </c>
      <c r="E320" s="256" t="s">
        <v>582</v>
      </c>
      <c r="F320" s="257" t="s">
        <v>583</v>
      </c>
      <c r="G320" s="258" t="s">
        <v>584</v>
      </c>
      <c r="H320" s="259">
        <v>572</v>
      </c>
      <c r="I320" s="260"/>
      <c r="J320" s="261">
        <f>ROUND(I320*H320,2)</f>
        <v>0</v>
      </c>
      <c r="K320" s="257" t="s">
        <v>142</v>
      </c>
      <c r="L320" s="262"/>
      <c r="M320" s="263" t="s">
        <v>1</v>
      </c>
      <c r="N320" s="264" t="s">
        <v>45</v>
      </c>
      <c r="O320" s="71"/>
      <c r="P320" s="212">
        <f>O320*H320</f>
        <v>0</v>
      </c>
      <c r="Q320" s="212">
        <v>6.1499999999999999E-2</v>
      </c>
      <c r="R320" s="212">
        <f>Q320*H320</f>
        <v>35.177999999999997</v>
      </c>
      <c r="S320" s="212">
        <v>0</v>
      </c>
      <c r="T320" s="213">
        <f>S320*H320</f>
        <v>0</v>
      </c>
      <c r="U320" s="34"/>
      <c r="V320" s="34"/>
      <c r="W320" s="34"/>
      <c r="X320" s="34"/>
      <c r="Y320" s="34"/>
      <c r="Z320" s="34"/>
      <c r="AA320" s="34"/>
      <c r="AB320" s="34"/>
      <c r="AC320" s="34"/>
      <c r="AD320" s="34"/>
      <c r="AE320" s="34"/>
      <c r="AR320" s="214" t="s">
        <v>183</v>
      </c>
      <c r="AT320" s="214" t="s">
        <v>471</v>
      </c>
      <c r="AU320" s="214" t="s">
        <v>90</v>
      </c>
      <c r="AY320" s="17" t="s">
        <v>134</v>
      </c>
      <c r="BE320" s="215">
        <f>IF(N320="základní",J320,0)</f>
        <v>0</v>
      </c>
      <c r="BF320" s="215">
        <f>IF(N320="snížená",J320,0)</f>
        <v>0</v>
      </c>
      <c r="BG320" s="215">
        <f>IF(N320="zákl. přenesená",J320,0)</f>
        <v>0</v>
      </c>
      <c r="BH320" s="215">
        <f>IF(N320="sníž. přenesená",J320,0)</f>
        <v>0</v>
      </c>
      <c r="BI320" s="215">
        <f>IF(N320="nulová",J320,0)</f>
        <v>0</v>
      </c>
      <c r="BJ320" s="17" t="s">
        <v>88</v>
      </c>
      <c r="BK320" s="215">
        <f>ROUND(I320*H320,2)</f>
        <v>0</v>
      </c>
      <c r="BL320" s="17" t="s">
        <v>143</v>
      </c>
      <c r="BM320" s="214" t="s">
        <v>585</v>
      </c>
    </row>
    <row r="321" spans="1:65" s="12" customFormat="1" ht="22.9" customHeight="1">
      <c r="B321" s="187"/>
      <c r="C321" s="188"/>
      <c r="D321" s="189" t="s">
        <v>79</v>
      </c>
      <c r="E321" s="201" t="s">
        <v>586</v>
      </c>
      <c r="F321" s="201" t="s">
        <v>587</v>
      </c>
      <c r="G321" s="188"/>
      <c r="H321" s="188"/>
      <c r="I321" s="191"/>
      <c r="J321" s="202">
        <f>BK321</f>
        <v>0</v>
      </c>
      <c r="K321" s="188"/>
      <c r="L321" s="193"/>
      <c r="M321" s="194"/>
      <c r="N321" s="195"/>
      <c r="O321" s="195"/>
      <c r="P321" s="196">
        <f>SUM(P322:P355)</f>
        <v>0</v>
      </c>
      <c r="Q321" s="195"/>
      <c r="R321" s="196">
        <f>SUM(R322:R355)</f>
        <v>10.67596224</v>
      </c>
      <c r="S321" s="195"/>
      <c r="T321" s="197">
        <f>SUM(T322:T355)</f>
        <v>0</v>
      </c>
      <c r="AR321" s="198" t="s">
        <v>88</v>
      </c>
      <c r="AT321" s="199" t="s">
        <v>79</v>
      </c>
      <c r="AU321" s="199" t="s">
        <v>88</v>
      </c>
      <c r="AY321" s="198" t="s">
        <v>134</v>
      </c>
      <c r="BK321" s="200">
        <f>SUM(BK322:BK355)</f>
        <v>0</v>
      </c>
    </row>
    <row r="322" spans="1:65" s="2" customFormat="1" ht="33" customHeight="1">
      <c r="A322" s="34"/>
      <c r="B322" s="35"/>
      <c r="C322" s="203" t="s">
        <v>588</v>
      </c>
      <c r="D322" s="203" t="s">
        <v>138</v>
      </c>
      <c r="E322" s="204" t="s">
        <v>589</v>
      </c>
      <c r="F322" s="205" t="s">
        <v>590</v>
      </c>
      <c r="G322" s="206" t="s">
        <v>141</v>
      </c>
      <c r="H322" s="207">
        <v>4942.5749999999998</v>
      </c>
      <c r="I322" s="208"/>
      <c r="J322" s="209">
        <f>ROUND(I322*H322,2)</f>
        <v>0</v>
      </c>
      <c r="K322" s="205" t="s">
        <v>142</v>
      </c>
      <c r="L322" s="39"/>
      <c r="M322" s="210" t="s">
        <v>1</v>
      </c>
      <c r="N322" s="211" t="s">
        <v>45</v>
      </c>
      <c r="O322" s="71"/>
      <c r="P322" s="212">
        <f>O322*H322</f>
        <v>0</v>
      </c>
      <c r="Q322" s="212">
        <v>0</v>
      </c>
      <c r="R322" s="212">
        <f>Q322*H322</f>
        <v>0</v>
      </c>
      <c r="S322" s="212">
        <v>0</v>
      </c>
      <c r="T322" s="213">
        <f>S322*H322</f>
        <v>0</v>
      </c>
      <c r="U322" s="34"/>
      <c r="V322" s="34"/>
      <c r="W322" s="34"/>
      <c r="X322" s="34"/>
      <c r="Y322" s="34"/>
      <c r="Z322" s="34"/>
      <c r="AA322" s="34"/>
      <c r="AB322" s="34"/>
      <c r="AC322" s="34"/>
      <c r="AD322" s="34"/>
      <c r="AE322" s="34"/>
      <c r="AR322" s="214" t="s">
        <v>143</v>
      </c>
      <c r="AT322" s="214" t="s">
        <v>138</v>
      </c>
      <c r="AU322" s="214" t="s">
        <v>90</v>
      </c>
      <c r="AY322" s="17" t="s">
        <v>134</v>
      </c>
      <c r="BE322" s="215">
        <f>IF(N322="základní",J322,0)</f>
        <v>0</v>
      </c>
      <c r="BF322" s="215">
        <f>IF(N322="snížená",J322,0)</f>
        <v>0</v>
      </c>
      <c r="BG322" s="215">
        <f>IF(N322="zákl. přenesená",J322,0)</f>
        <v>0</v>
      </c>
      <c r="BH322" s="215">
        <f>IF(N322="sníž. přenesená",J322,0)</f>
        <v>0</v>
      </c>
      <c r="BI322" s="215">
        <f>IF(N322="nulová",J322,0)</f>
        <v>0</v>
      </c>
      <c r="BJ322" s="17" t="s">
        <v>88</v>
      </c>
      <c r="BK322" s="215">
        <f>ROUND(I322*H322,2)</f>
        <v>0</v>
      </c>
      <c r="BL322" s="17" t="s">
        <v>143</v>
      </c>
      <c r="BM322" s="214" t="s">
        <v>591</v>
      </c>
    </row>
    <row r="323" spans="1:65" s="13" customFormat="1" ht="22.5">
      <c r="B323" s="220"/>
      <c r="C323" s="221"/>
      <c r="D323" s="216" t="s">
        <v>148</v>
      </c>
      <c r="E323" s="222" t="s">
        <v>1</v>
      </c>
      <c r="F323" s="223" t="s">
        <v>592</v>
      </c>
      <c r="G323" s="221"/>
      <c r="H323" s="224">
        <v>4942.5749999999998</v>
      </c>
      <c r="I323" s="225"/>
      <c r="J323" s="221"/>
      <c r="K323" s="221"/>
      <c r="L323" s="226"/>
      <c r="M323" s="227"/>
      <c r="N323" s="228"/>
      <c r="O323" s="228"/>
      <c r="P323" s="228"/>
      <c r="Q323" s="228"/>
      <c r="R323" s="228"/>
      <c r="S323" s="228"/>
      <c r="T323" s="229"/>
      <c r="AT323" s="230" t="s">
        <v>148</v>
      </c>
      <c r="AU323" s="230" t="s">
        <v>90</v>
      </c>
      <c r="AV323" s="13" t="s">
        <v>90</v>
      </c>
      <c r="AW323" s="13" t="s">
        <v>38</v>
      </c>
      <c r="AX323" s="13" t="s">
        <v>88</v>
      </c>
      <c r="AY323" s="230" t="s">
        <v>134</v>
      </c>
    </row>
    <row r="324" spans="1:65" s="2" customFormat="1" ht="21.75" customHeight="1">
      <c r="A324" s="34"/>
      <c r="B324" s="35"/>
      <c r="C324" s="203" t="s">
        <v>593</v>
      </c>
      <c r="D324" s="203" t="s">
        <v>138</v>
      </c>
      <c r="E324" s="204" t="s">
        <v>594</v>
      </c>
      <c r="F324" s="205" t="s">
        <v>595</v>
      </c>
      <c r="G324" s="206" t="s">
        <v>141</v>
      </c>
      <c r="H324" s="207">
        <v>4942.5749999999998</v>
      </c>
      <c r="I324" s="208"/>
      <c r="J324" s="209">
        <f>ROUND(I324*H324,2)</f>
        <v>0</v>
      </c>
      <c r="K324" s="205" t="s">
        <v>142</v>
      </c>
      <c r="L324" s="39"/>
      <c r="M324" s="210" t="s">
        <v>1</v>
      </c>
      <c r="N324" s="211" t="s">
        <v>45</v>
      </c>
      <c r="O324" s="71"/>
      <c r="P324" s="212">
        <f>O324*H324</f>
        <v>0</v>
      </c>
      <c r="Q324" s="212">
        <v>0</v>
      </c>
      <c r="R324" s="212">
        <f>Q324*H324</f>
        <v>0</v>
      </c>
      <c r="S324" s="212">
        <v>0</v>
      </c>
      <c r="T324" s="213">
        <f>S324*H324</f>
        <v>0</v>
      </c>
      <c r="U324" s="34"/>
      <c r="V324" s="34"/>
      <c r="W324" s="34"/>
      <c r="X324" s="34"/>
      <c r="Y324" s="34"/>
      <c r="Z324" s="34"/>
      <c r="AA324" s="34"/>
      <c r="AB324" s="34"/>
      <c r="AC324" s="34"/>
      <c r="AD324" s="34"/>
      <c r="AE324" s="34"/>
      <c r="AR324" s="214" t="s">
        <v>143</v>
      </c>
      <c r="AT324" s="214" t="s">
        <v>138</v>
      </c>
      <c r="AU324" s="214" t="s">
        <v>90</v>
      </c>
      <c r="AY324" s="17" t="s">
        <v>134</v>
      </c>
      <c r="BE324" s="215">
        <f>IF(N324="základní",J324,0)</f>
        <v>0</v>
      </c>
      <c r="BF324" s="215">
        <f>IF(N324="snížená",J324,0)</f>
        <v>0</v>
      </c>
      <c r="BG324" s="215">
        <f>IF(N324="zákl. přenesená",J324,0)</f>
        <v>0</v>
      </c>
      <c r="BH324" s="215">
        <f>IF(N324="sníž. přenesená",J324,0)</f>
        <v>0</v>
      </c>
      <c r="BI324" s="215">
        <f>IF(N324="nulová",J324,0)</f>
        <v>0</v>
      </c>
      <c r="BJ324" s="17" t="s">
        <v>88</v>
      </c>
      <c r="BK324" s="215">
        <f>ROUND(I324*H324,2)</f>
        <v>0</v>
      </c>
      <c r="BL324" s="17" t="s">
        <v>143</v>
      </c>
      <c r="BM324" s="214" t="s">
        <v>596</v>
      </c>
    </row>
    <row r="325" spans="1:65" s="2" customFormat="1" ht="97.5">
      <c r="A325" s="34"/>
      <c r="B325" s="35"/>
      <c r="C325" s="36"/>
      <c r="D325" s="216" t="s">
        <v>146</v>
      </c>
      <c r="E325" s="36"/>
      <c r="F325" s="217" t="s">
        <v>147</v>
      </c>
      <c r="G325" s="36"/>
      <c r="H325" s="36"/>
      <c r="I325" s="115"/>
      <c r="J325" s="36"/>
      <c r="K325" s="36"/>
      <c r="L325" s="39"/>
      <c r="M325" s="218"/>
      <c r="N325" s="219"/>
      <c r="O325" s="71"/>
      <c r="P325" s="71"/>
      <c r="Q325" s="71"/>
      <c r="R325" s="71"/>
      <c r="S325" s="71"/>
      <c r="T325" s="72"/>
      <c r="U325" s="34"/>
      <c r="V325" s="34"/>
      <c r="W325" s="34"/>
      <c r="X325" s="34"/>
      <c r="Y325" s="34"/>
      <c r="Z325" s="34"/>
      <c r="AA325" s="34"/>
      <c r="AB325" s="34"/>
      <c r="AC325" s="34"/>
      <c r="AD325" s="34"/>
      <c r="AE325" s="34"/>
      <c r="AT325" s="17" t="s">
        <v>146</v>
      </c>
      <c r="AU325" s="17" t="s">
        <v>90</v>
      </c>
    </row>
    <row r="326" spans="1:65" s="13" customFormat="1" ht="11.25">
      <c r="B326" s="220"/>
      <c r="C326" s="221"/>
      <c r="D326" s="216" t="s">
        <v>148</v>
      </c>
      <c r="E326" s="222" t="s">
        <v>1</v>
      </c>
      <c r="F326" s="223" t="s">
        <v>597</v>
      </c>
      <c r="G326" s="221"/>
      <c r="H326" s="224">
        <v>4942.5749999999998</v>
      </c>
      <c r="I326" s="225"/>
      <c r="J326" s="221"/>
      <c r="K326" s="221"/>
      <c r="L326" s="226"/>
      <c r="M326" s="227"/>
      <c r="N326" s="228"/>
      <c r="O326" s="228"/>
      <c r="P326" s="228"/>
      <c r="Q326" s="228"/>
      <c r="R326" s="228"/>
      <c r="S326" s="228"/>
      <c r="T326" s="229"/>
      <c r="AT326" s="230" t="s">
        <v>148</v>
      </c>
      <c r="AU326" s="230" t="s">
        <v>90</v>
      </c>
      <c r="AV326" s="13" t="s">
        <v>90</v>
      </c>
      <c r="AW326" s="13" t="s">
        <v>38</v>
      </c>
      <c r="AX326" s="13" t="s">
        <v>88</v>
      </c>
      <c r="AY326" s="230" t="s">
        <v>134</v>
      </c>
    </row>
    <row r="327" spans="1:65" s="2" customFormat="1" ht="21.75" customHeight="1">
      <c r="A327" s="34"/>
      <c r="B327" s="35"/>
      <c r="C327" s="203" t="s">
        <v>598</v>
      </c>
      <c r="D327" s="203" t="s">
        <v>138</v>
      </c>
      <c r="E327" s="204" t="s">
        <v>599</v>
      </c>
      <c r="F327" s="205" t="s">
        <v>535</v>
      </c>
      <c r="G327" s="206" t="s">
        <v>169</v>
      </c>
      <c r="H327" s="207">
        <v>8896.6350000000002</v>
      </c>
      <c r="I327" s="208"/>
      <c r="J327" s="209">
        <f>ROUND(I327*H327,2)</f>
        <v>0</v>
      </c>
      <c r="K327" s="205" t="s">
        <v>1</v>
      </c>
      <c r="L327" s="39"/>
      <c r="M327" s="210" t="s">
        <v>1</v>
      </c>
      <c r="N327" s="211" t="s">
        <v>45</v>
      </c>
      <c r="O327" s="71"/>
      <c r="P327" s="212">
        <f>O327*H327</f>
        <v>0</v>
      </c>
      <c r="Q327" s="212">
        <v>0</v>
      </c>
      <c r="R327" s="212">
        <f>Q327*H327</f>
        <v>0</v>
      </c>
      <c r="S327" s="212">
        <v>0</v>
      </c>
      <c r="T327" s="213">
        <f>S327*H327</f>
        <v>0</v>
      </c>
      <c r="U327" s="34"/>
      <c r="V327" s="34"/>
      <c r="W327" s="34"/>
      <c r="X327" s="34"/>
      <c r="Y327" s="34"/>
      <c r="Z327" s="34"/>
      <c r="AA327" s="34"/>
      <c r="AB327" s="34"/>
      <c r="AC327" s="34"/>
      <c r="AD327" s="34"/>
      <c r="AE327" s="34"/>
      <c r="AR327" s="214" t="s">
        <v>143</v>
      </c>
      <c r="AT327" s="214" t="s">
        <v>138</v>
      </c>
      <c r="AU327" s="214" t="s">
        <v>90</v>
      </c>
      <c r="AY327" s="17" t="s">
        <v>134</v>
      </c>
      <c r="BE327" s="215">
        <f>IF(N327="základní",J327,0)</f>
        <v>0</v>
      </c>
      <c r="BF327" s="215">
        <f>IF(N327="snížená",J327,0)</f>
        <v>0</v>
      </c>
      <c r="BG327" s="215">
        <f>IF(N327="zákl. přenesená",J327,0)</f>
        <v>0</v>
      </c>
      <c r="BH327" s="215">
        <f>IF(N327="sníž. přenesená",J327,0)</f>
        <v>0</v>
      </c>
      <c r="BI327" s="215">
        <f>IF(N327="nulová",J327,0)</f>
        <v>0</v>
      </c>
      <c r="BJ327" s="17" t="s">
        <v>88</v>
      </c>
      <c r="BK327" s="215">
        <f>ROUND(I327*H327,2)</f>
        <v>0</v>
      </c>
      <c r="BL327" s="17" t="s">
        <v>143</v>
      </c>
      <c r="BM327" s="214" t="s">
        <v>600</v>
      </c>
    </row>
    <row r="328" spans="1:65" s="2" customFormat="1" ht="97.5">
      <c r="A328" s="34"/>
      <c r="B328" s="35"/>
      <c r="C328" s="36"/>
      <c r="D328" s="216" t="s">
        <v>146</v>
      </c>
      <c r="E328" s="36"/>
      <c r="F328" s="217" t="s">
        <v>171</v>
      </c>
      <c r="G328" s="36"/>
      <c r="H328" s="36"/>
      <c r="I328" s="115"/>
      <c r="J328" s="36"/>
      <c r="K328" s="36"/>
      <c r="L328" s="39"/>
      <c r="M328" s="218"/>
      <c r="N328" s="219"/>
      <c r="O328" s="71"/>
      <c r="P328" s="71"/>
      <c r="Q328" s="71"/>
      <c r="R328" s="71"/>
      <c r="S328" s="71"/>
      <c r="T328" s="72"/>
      <c r="U328" s="34"/>
      <c r="V328" s="34"/>
      <c r="W328" s="34"/>
      <c r="X328" s="34"/>
      <c r="Y328" s="34"/>
      <c r="Z328" s="34"/>
      <c r="AA328" s="34"/>
      <c r="AB328" s="34"/>
      <c r="AC328" s="34"/>
      <c r="AD328" s="34"/>
      <c r="AE328" s="34"/>
      <c r="AT328" s="17" t="s">
        <v>146</v>
      </c>
      <c r="AU328" s="17" t="s">
        <v>90</v>
      </c>
    </row>
    <row r="329" spans="1:65" s="13" customFormat="1" ht="11.25">
      <c r="B329" s="220"/>
      <c r="C329" s="221"/>
      <c r="D329" s="216" t="s">
        <v>148</v>
      </c>
      <c r="E329" s="222" t="s">
        <v>1</v>
      </c>
      <c r="F329" s="223" t="s">
        <v>601</v>
      </c>
      <c r="G329" s="221"/>
      <c r="H329" s="224">
        <v>8896.6350000000002</v>
      </c>
      <c r="I329" s="225"/>
      <c r="J329" s="221"/>
      <c r="K329" s="221"/>
      <c r="L329" s="226"/>
      <c r="M329" s="227"/>
      <c r="N329" s="228"/>
      <c r="O329" s="228"/>
      <c r="P329" s="228"/>
      <c r="Q329" s="228"/>
      <c r="R329" s="228"/>
      <c r="S329" s="228"/>
      <c r="T329" s="229"/>
      <c r="AT329" s="230" t="s">
        <v>148</v>
      </c>
      <c r="AU329" s="230" t="s">
        <v>90</v>
      </c>
      <c r="AV329" s="13" t="s">
        <v>90</v>
      </c>
      <c r="AW329" s="13" t="s">
        <v>38</v>
      </c>
      <c r="AX329" s="13" t="s">
        <v>88</v>
      </c>
      <c r="AY329" s="230" t="s">
        <v>134</v>
      </c>
    </row>
    <row r="330" spans="1:65" s="2" customFormat="1" ht="21.75" customHeight="1">
      <c r="A330" s="34"/>
      <c r="B330" s="35"/>
      <c r="C330" s="203" t="s">
        <v>602</v>
      </c>
      <c r="D330" s="203" t="s">
        <v>138</v>
      </c>
      <c r="E330" s="204" t="s">
        <v>174</v>
      </c>
      <c r="F330" s="205" t="s">
        <v>513</v>
      </c>
      <c r="G330" s="206" t="s">
        <v>169</v>
      </c>
      <c r="H330" s="207">
        <v>80069.714999999997</v>
      </c>
      <c r="I330" s="208"/>
      <c r="J330" s="209">
        <f>ROUND(I330*H330,2)</f>
        <v>0</v>
      </c>
      <c r="K330" s="205" t="s">
        <v>142</v>
      </c>
      <c r="L330" s="39"/>
      <c r="M330" s="210" t="s">
        <v>1</v>
      </c>
      <c r="N330" s="211" t="s">
        <v>45</v>
      </c>
      <c r="O330" s="71"/>
      <c r="P330" s="212">
        <f>O330*H330</f>
        <v>0</v>
      </c>
      <c r="Q330" s="212">
        <v>0</v>
      </c>
      <c r="R330" s="212">
        <f>Q330*H330</f>
        <v>0</v>
      </c>
      <c r="S330" s="212">
        <v>0</v>
      </c>
      <c r="T330" s="213">
        <f>S330*H330</f>
        <v>0</v>
      </c>
      <c r="U330" s="34"/>
      <c r="V330" s="34"/>
      <c r="W330" s="34"/>
      <c r="X330" s="34"/>
      <c r="Y330" s="34"/>
      <c r="Z330" s="34"/>
      <c r="AA330" s="34"/>
      <c r="AB330" s="34"/>
      <c r="AC330" s="34"/>
      <c r="AD330" s="34"/>
      <c r="AE330" s="34"/>
      <c r="AR330" s="214" t="s">
        <v>143</v>
      </c>
      <c r="AT330" s="214" t="s">
        <v>138</v>
      </c>
      <c r="AU330" s="214" t="s">
        <v>90</v>
      </c>
      <c r="AY330" s="17" t="s">
        <v>134</v>
      </c>
      <c r="BE330" s="215">
        <f>IF(N330="základní",J330,0)</f>
        <v>0</v>
      </c>
      <c r="BF330" s="215">
        <f>IF(N330="snížená",J330,0)</f>
        <v>0</v>
      </c>
      <c r="BG330" s="215">
        <f>IF(N330="zákl. přenesená",J330,0)</f>
        <v>0</v>
      </c>
      <c r="BH330" s="215">
        <f>IF(N330="sníž. přenesená",J330,0)</f>
        <v>0</v>
      </c>
      <c r="BI330" s="215">
        <f>IF(N330="nulová",J330,0)</f>
        <v>0</v>
      </c>
      <c r="BJ330" s="17" t="s">
        <v>88</v>
      </c>
      <c r="BK330" s="215">
        <f>ROUND(I330*H330,2)</f>
        <v>0</v>
      </c>
      <c r="BL330" s="17" t="s">
        <v>143</v>
      </c>
      <c r="BM330" s="214" t="s">
        <v>603</v>
      </c>
    </row>
    <row r="331" spans="1:65" s="2" customFormat="1" ht="97.5">
      <c r="A331" s="34"/>
      <c r="B331" s="35"/>
      <c r="C331" s="36"/>
      <c r="D331" s="216" t="s">
        <v>146</v>
      </c>
      <c r="E331" s="36"/>
      <c r="F331" s="217" t="s">
        <v>171</v>
      </c>
      <c r="G331" s="36"/>
      <c r="H331" s="36"/>
      <c r="I331" s="115"/>
      <c r="J331" s="36"/>
      <c r="K331" s="36"/>
      <c r="L331" s="39"/>
      <c r="M331" s="218"/>
      <c r="N331" s="219"/>
      <c r="O331" s="71"/>
      <c r="P331" s="71"/>
      <c r="Q331" s="71"/>
      <c r="R331" s="71"/>
      <c r="S331" s="71"/>
      <c r="T331" s="72"/>
      <c r="U331" s="34"/>
      <c r="V331" s="34"/>
      <c r="W331" s="34"/>
      <c r="X331" s="34"/>
      <c r="Y331" s="34"/>
      <c r="Z331" s="34"/>
      <c r="AA331" s="34"/>
      <c r="AB331" s="34"/>
      <c r="AC331" s="34"/>
      <c r="AD331" s="34"/>
      <c r="AE331" s="34"/>
      <c r="AT331" s="17" t="s">
        <v>146</v>
      </c>
      <c r="AU331" s="17" t="s">
        <v>90</v>
      </c>
    </row>
    <row r="332" spans="1:65" s="13" customFormat="1" ht="11.25">
      <c r="B332" s="220"/>
      <c r="C332" s="221"/>
      <c r="D332" s="216" t="s">
        <v>148</v>
      </c>
      <c r="E332" s="222" t="s">
        <v>1</v>
      </c>
      <c r="F332" s="223" t="s">
        <v>604</v>
      </c>
      <c r="G332" s="221"/>
      <c r="H332" s="224">
        <v>80069.714999999997</v>
      </c>
      <c r="I332" s="225"/>
      <c r="J332" s="221"/>
      <c r="K332" s="221"/>
      <c r="L332" s="226"/>
      <c r="M332" s="227"/>
      <c r="N332" s="228"/>
      <c r="O332" s="228"/>
      <c r="P332" s="228"/>
      <c r="Q332" s="228"/>
      <c r="R332" s="228"/>
      <c r="S332" s="228"/>
      <c r="T332" s="229"/>
      <c r="AT332" s="230" t="s">
        <v>148</v>
      </c>
      <c r="AU332" s="230" t="s">
        <v>90</v>
      </c>
      <c r="AV332" s="13" t="s">
        <v>90</v>
      </c>
      <c r="AW332" s="13" t="s">
        <v>38</v>
      </c>
      <c r="AX332" s="13" t="s">
        <v>88</v>
      </c>
      <c r="AY332" s="230" t="s">
        <v>134</v>
      </c>
    </row>
    <row r="333" spans="1:65" s="2" customFormat="1" ht="21.75" customHeight="1">
      <c r="A333" s="34"/>
      <c r="B333" s="35"/>
      <c r="C333" s="203" t="s">
        <v>605</v>
      </c>
      <c r="D333" s="203" t="s">
        <v>138</v>
      </c>
      <c r="E333" s="204" t="s">
        <v>179</v>
      </c>
      <c r="F333" s="205" t="s">
        <v>180</v>
      </c>
      <c r="G333" s="206" t="s">
        <v>169</v>
      </c>
      <c r="H333" s="207">
        <v>8896.6350000000002</v>
      </c>
      <c r="I333" s="208"/>
      <c r="J333" s="209">
        <f>ROUND(I333*H333,2)</f>
        <v>0</v>
      </c>
      <c r="K333" s="205" t="s">
        <v>142</v>
      </c>
      <c r="L333" s="39"/>
      <c r="M333" s="210" t="s">
        <v>1</v>
      </c>
      <c r="N333" s="211" t="s">
        <v>45</v>
      </c>
      <c r="O333" s="71"/>
      <c r="P333" s="212">
        <f>O333*H333</f>
        <v>0</v>
      </c>
      <c r="Q333" s="212">
        <v>0</v>
      </c>
      <c r="R333" s="212">
        <f>Q333*H333</f>
        <v>0</v>
      </c>
      <c r="S333" s="212">
        <v>0</v>
      </c>
      <c r="T333" s="213">
        <f>S333*H333</f>
        <v>0</v>
      </c>
      <c r="U333" s="34"/>
      <c r="V333" s="34"/>
      <c r="W333" s="34"/>
      <c r="X333" s="34"/>
      <c r="Y333" s="34"/>
      <c r="Z333" s="34"/>
      <c r="AA333" s="34"/>
      <c r="AB333" s="34"/>
      <c r="AC333" s="34"/>
      <c r="AD333" s="34"/>
      <c r="AE333" s="34"/>
      <c r="AR333" s="214" t="s">
        <v>143</v>
      </c>
      <c r="AT333" s="214" t="s">
        <v>138</v>
      </c>
      <c r="AU333" s="214" t="s">
        <v>90</v>
      </c>
      <c r="AY333" s="17" t="s">
        <v>134</v>
      </c>
      <c r="BE333" s="215">
        <f>IF(N333="základní",J333,0)</f>
        <v>0</v>
      </c>
      <c r="BF333" s="215">
        <f>IF(N333="snížená",J333,0)</f>
        <v>0</v>
      </c>
      <c r="BG333" s="215">
        <f>IF(N333="zákl. přenesená",J333,0)</f>
        <v>0</v>
      </c>
      <c r="BH333" s="215">
        <f>IF(N333="sníž. přenesená",J333,0)</f>
        <v>0</v>
      </c>
      <c r="BI333" s="215">
        <f>IF(N333="nulová",J333,0)</f>
        <v>0</v>
      </c>
      <c r="BJ333" s="17" t="s">
        <v>88</v>
      </c>
      <c r="BK333" s="215">
        <f>ROUND(I333*H333,2)</f>
        <v>0</v>
      </c>
      <c r="BL333" s="17" t="s">
        <v>143</v>
      </c>
      <c r="BM333" s="214" t="s">
        <v>606</v>
      </c>
    </row>
    <row r="334" spans="1:65" s="2" customFormat="1" ht="39">
      <c r="A334" s="34"/>
      <c r="B334" s="35"/>
      <c r="C334" s="36"/>
      <c r="D334" s="216" t="s">
        <v>146</v>
      </c>
      <c r="E334" s="36"/>
      <c r="F334" s="217" t="s">
        <v>182</v>
      </c>
      <c r="G334" s="36"/>
      <c r="H334" s="36"/>
      <c r="I334" s="115"/>
      <c r="J334" s="36"/>
      <c r="K334" s="36"/>
      <c r="L334" s="39"/>
      <c r="M334" s="218"/>
      <c r="N334" s="219"/>
      <c r="O334" s="71"/>
      <c r="P334" s="71"/>
      <c r="Q334" s="71"/>
      <c r="R334" s="71"/>
      <c r="S334" s="71"/>
      <c r="T334" s="72"/>
      <c r="U334" s="34"/>
      <c r="V334" s="34"/>
      <c r="W334" s="34"/>
      <c r="X334" s="34"/>
      <c r="Y334" s="34"/>
      <c r="Z334" s="34"/>
      <c r="AA334" s="34"/>
      <c r="AB334" s="34"/>
      <c r="AC334" s="34"/>
      <c r="AD334" s="34"/>
      <c r="AE334" s="34"/>
      <c r="AT334" s="17" t="s">
        <v>146</v>
      </c>
      <c r="AU334" s="17" t="s">
        <v>90</v>
      </c>
    </row>
    <row r="335" spans="1:65" s="13" customFormat="1" ht="11.25">
      <c r="B335" s="220"/>
      <c r="C335" s="221"/>
      <c r="D335" s="216" t="s">
        <v>148</v>
      </c>
      <c r="E335" s="222" t="s">
        <v>1</v>
      </c>
      <c r="F335" s="223" t="s">
        <v>601</v>
      </c>
      <c r="G335" s="221"/>
      <c r="H335" s="224">
        <v>8896.6350000000002</v>
      </c>
      <c r="I335" s="225"/>
      <c r="J335" s="221"/>
      <c r="K335" s="221"/>
      <c r="L335" s="226"/>
      <c r="M335" s="227"/>
      <c r="N335" s="228"/>
      <c r="O335" s="228"/>
      <c r="P335" s="228"/>
      <c r="Q335" s="228"/>
      <c r="R335" s="228"/>
      <c r="S335" s="228"/>
      <c r="T335" s="229"/>
      <c r="AT335" s="230" t="s">
        <v>148</v>
      </c>
      <c r="AU335" s="230" t="s">
        <v>90</v>
      </c>
      <c r="AV335" s="13" t="s">
        <v>90</v>
      </c>
      <c r="AW335" s="13" t="s">
        <v>38</v>
      </c>
      <c r="AX335" s="13" t="s">
        <v>88</v>
      </c>
      <c r="AY335" s="230" t="s">
        <v>134</v>
      </c>
    </row>
    <row r="336" spans="1:65" s="2" customFormat="1" ht="33" customHeight="1">
      <c r="A336" s="34"/>
      <c r="B336" s="35"/>
      <c r="C336" s="203" t="s">
        <v>607</v>
      </c>
      <c r="D336" s="203" t="s">
        <v>138</v>
      </c>
      <c r="E336" s="204" t="s">
        <v>608</v>
      </c>
      <c r="F336" s="205" t="s">
        <v>609</v>
      </c>
      <c r="G336" s="206" t="s">
        <v>141</v>
      </c>
      <c r="H336" s="207">
        <v>4942.5749999999998</v>
      </c>
      <c r="I336" s="208"/>
      <c r="J336" s="209">
        <f>ROUND(I336*H336,2)</f>
        <v>0</v>
      </c>
      <c r="K336" s="205" t="s">
        <v>142</v>
      </c>
      <c r="L336" s="39"/>
      <c r="M336" s="210" t="s">
        <v>1</v>
      </c>
      <c r="N336" s="211" t="s">
        <v>45</v>
      </c>
      <c r="O336" s="71"/>
      <c r="P336" s="212">
        <f>O336*H336</f>
        <v>0</v>
      </c>
      <c r="Q336" s="212">
        <v>0</v>
      </c>
      <c r="R336" s="212">
        <f>Q336*H336</f>
        <v>0</v>
      </c>
      <c r="S336" s="212">
        <v>0</v>
      </c>
      <c r="T336" s="213">
        <f>S336*H336</f>
        <v>0</v>
      </c>
      <c r="U336" s="34"/>
      <c r="V336" s="34"/>
      <c r="W336" s="34"/>
      <c r="X336" s="34"/>
      <c r="Y336" s="34"/>
      <c r="Z336" s="34"/>
      <c r="AA336" s="34"/>
      <c r="AB336" s="34"/>
      <c r="AC336" s="34"/>
      <c r="AD336" s="34"/>
      <c r="AE336" s="34"/>
      <c r="AR336" s="214" t="s">
        <v>143</v>
      </c>
      <c r="AT336" s="214" t="s">
        <v>138</v>
      </c>
      <c r="AU336" s="214" t="s">
        <v>90</v>
      </c>
      <c r="AY336" s="17" t="s">
        <v>134</v>
      </c>
      <c r="BE336" s="215">
        <f>IF(N336="základní",J336,0)</f>
        <v>0</v>
      </c>
      <c r="BF336" s="215">
        <f>IF(N336="snížená",J336,0)</f>
        <v>0</v>
      </c>
      <c r="BG336" s="215">
        <f>IF(N336="zákl. přenesená",J336,0)</f>
        <v>0</v>
      </c>
      <c r="BH336" s="215">
        <f>IF(N336="sníž. přenesená",J336,0)</f>
        <v>0</v>
      </c>
      <c r="BI336" s="215">
        <f>IF(N336="nulová",J336,0)</f>
        <v>0</v>
      </c>
      <c r="BJ336" s="17" t="s">
        <v>88</v>
      </c>
      <c r="BK336" s="215">
        <f>ROUND(I336*H336,2)</f>
        <v>0</v>
      </c>
      <c r="BL336" s="17" t="s">
        <v>143</v>
      </c>
      <c r="BM336" s="214" t="s">
        <v>610</v>
      </c>
    </row>
    <row r="337" spans="1:65" s="2" customFormat="1" ht="195">
      <c r="A337" s="34"/>
      <c r="B337" s="35"/>
      <c r="C337" s="36"/>
      <c r="D337" s="216" t="s">
        <v>146</v>
      </c>
      <c r="E337" s="36"/>
      <c r="F337" s="217" t="s">
        <v>187</v>
      </c>
      <c r="G337" s="36"/>
      <c r="H337" s="36"/>
      <c r="I337" s="115"/>
      <c r="J337" s="36"/>
      <c r="K337" s="36"/>
      <c r="L337" s="39"/>
      <c r="M337" s="218"/>
      <c r="N337" s="219"/>
      <c r="O337" s="71"/>
      <c r="P337" s="71"/>
      <c r="Q337" s="71"/>
      <c r="R337" s="71"/>
      <c r="S337" s="71"/>
      <c r="T337" s="72"/>
      <c r="U337" s="34"/>
      <c r="V337" s="34"/>
      <c r="W337" s="34"/>
      <c r="X337" s="34"/>
      <c r="Y337" s="34"/>
      <c r="Z337" s="34"/>
      <c r="AA337" s="34"/>
      <c r="AB337" s="34"/>
      <c r="AC337" s="34"/>
      <c r="AD337" s="34"/>
      <c r="AE337" s="34"/>
      <c r="AT337" s="17" t="s">
        <v>146</v>
      </c>
      <c r="AU337" s="17" t="s">
        <v>90</v>
      </c>
    </row>
    <row r="338" spans="1:65" s="13" customFormat="1" ht="11.25">
      <c r="B338" s="220"/>
      <c r="C338" s="221"/>
      <c r="D338" s="216" t="s">
        <v>148</v>
      </c>
      <c r="E338" s="222" t="s">
        <v>1</v>
      </c>
      <c r="F338" s="223" t="s">
        <v>597</v>
      </c>
      <c r="G338" s="221"/>
      <c r="H338" s="224">
        <v>4942.5749999999998</v>
      </c>
      <c r="I338" s="225"/>
      <c r="J338" s="221"/>
      <c r="K338" s="221"/>
      <c r="L338" s="226"/>
      <c r="M338" s="227"/>
      <c r="N338" s="228"/>
      <c r="O338" s="228"/>
      <c r="P338" s="228"/>
      <c r="Q338" s="228"/>
      <c r="R338" s="228"/>
      <c r="S338" s="228"/>
      <c r="T338" s="229"/>
      <c r="AT338" s="230" t="s">
        <v>148</v>
      </c>
      <c r="AU338" s="230" t="s">
        <v>90</v>
      </c>
      <c r="AV338" s="13" t="s">
        <v>90</v>
      </c>
      <c r="AW338" s="13" t="s">
        <v>38</v>
      </c>
      <c r="AX338" s="13" t="s">
        <v>88</v>
      </c>
      <c r="AY338" s="230" t="s">
        <v>134</v>
      </c>
    </row>
    <row r="339" spans="1:65" s="2" customFormat="1" ht="33" customHeight="1">
      <c r="A339" s="34"/>
      <c r="B339" s="35"/>
      <c r="C339" s="203" t="s">
        <v>611</v>
      </c>
      <c r="D339" s="203" t="s">
        <v>138</v>
      </c>
      <c r="E339" s="204" t="s">
        <v>612</v>
      </c>
      <c r="F339" s="205" t="s">
        <v>613</v>
      </c>
      <c r="G339" s="206" t="s">
        <v>141</v>
      </c>
      <c r="H339" s="207">
        <v>74138.625</v>
      </c>
      <c r="I339" s="208"/>
      <c r="J339" s="209">
        <f>ROUND(I339*H339,2)</f>
        <v>0</v>
      </c>
      <c r="K339" s="205" t="s">
        <v>142</v>
      </c>
      <c r="L339" s="39"/>
      <c r="M339" s="210" t="s">
        <v>1</v>
      </c>
      <c r="N339" s="211" t="s">
        <v>45</v>
      </c>
      <c r="O339" s="71"/>
      <c r="P339" s="212">
        <f>O339*H339</f>
        <v>0</v>
      </c>
      <c r="Q339" s="212">
        <v>0</v>
      </c>
      <c r="R339" s="212">
        <f>Q339*H339</f>
        <v>0</v>
      </c>
      <c r="S339" s="212">
        <v>0</v>
      </c>
      <c r="T339" s="213">
        <f>S339*H339</f>
        <v>0</v>
      </c>
      <c r="U339" s="34"/>
      <c r="V339" s="34"/>
      <c r="W339" s="34"/>
      <c r="X339" s="34"/>
      <c r="Y339" s="34"/>
      <c r="Z339" s="34"/>
      <c r="AA339" s="34"/>
      <c r="AB339" s="34"/>
      <c r="AC339" s="34"/>
      <c r="AD339" s="34"/>
      <c r="AE339" s="34"/>
      <c r="AR339" s="214" t="s">
        <v>143</v>
      </c>
      <c r="AT339" s="214" t="s">
        <v>138</v>
      </c>
      <c r="AU339" s="214" t="s">
        <v>90</v>
      </c>
      <c r="AY339" s="17" t="s">
        <v>134</v>
      </c>
      <c r="BE339" s="215">
        <f>IF(N339="základní",J339,0)</f>
        <v>0</v>
      </c>
      <c r="BF339" s="215">
        <f>IF(N339="snížená",J339,0)</f>
        <v>0</v>
      </c>
      <c r="BG339" s="215">
        <f>IF(N339="zákl. přenesená",J339,0)</f>
        <v>0</v>
      </c>
      <c r="BH339" s="215">
        <f>IF(N339="sníž. přenesená",J339,0)</f>
        <v>0</v>
      </c>
      <c r="BI339" s="215">
        <f>IF(N339="nulová",J339,0)</f>
        <v>0</v>
      </c>
      <c r="BJ339" s="17" t="s">
        <v>88</v>
      </c>
      <c r="BK339" s="215">
        <f>ROUND(I339*H339,2)</f>
        <v>0</v>
      </c>
      <c r="BL339" s="17" t="s">
        <v>143</v>
      </c>
      <c r="BM339" s="214" t="s">
        <v>614</v>
      </c>
    </row>
    <row r="340" spans="1:65" s="2" customFormat="1" ht="195">
      <c r="A340" s="34"/>
      <c r="B340" s="35"/>
      <c r="C340" s="36"/>
      <c r="D340" s="216" t="s">
        <v>146</v>
      </c>
      <c r="E340" s="36"/>
      <c r="F340" s="217" t="s">
        <v>187</v>
      </c>
      <c r="G340" s="36"/>
      <c r="H340" s="36"/>
      <c r="I340" s="115"/>
      <c r="J340" s="36"/>
      <c r="K340" s="36"/>
      <c r="L340" s="39"/>
      <c r="M340" s="218"/>
      <c r="N340" s="219"/>
      <c r="O340" s="71"/>
      <c r="P340" s="71"/>
      <c r="Q340" s="71"/>
      <c r="R340" s="71"/>
      <c r="S340" s="71"/>
      <c r="T340" s="72"/>
      <c r="U340" s="34"/>
      <c r="V340" s="34"/>
      <c r="W340" s="34"/>
      <c r="X340" s="34"/>
      <c r="Y340" s="34"/>
      <c r="Z340" s="34"/>
      <c r="AA340" s="34"/>
      <c r="AB340" s="34"/>
      <c r="AC340" s="34"/>
      <c r="AD340" s="34"/>
      <c r="AE340" s="34"/>
      <c r="AT340" s="17" t="s">
        <v>146</v>
      </c>
      <c r="AU340" s="17" t="s">
        <v>90</v>
      </c>
    </row>
    <row r="341" spans="1:65" s="13" customFormat="1" ht="11.25">
      <c r="B341" s="220"/>
      <c r="C341" s="221"/>
      <c r="D341" s="216" t="s">
        <v>148</v>
      </c>
      <c r="E341" s="222" t="s">
        <v>1</v>
      </c>
      <c r="F341" s="223" t="s">
        <v>615</v>
      </c>
      <c r="G341" s="221"/>
      <c r="H341" s="224">
        <v>74138.625</v>
      </c>
      <c r="I341" s="225"/>
      <c r="J341" s="221"/>
      <c r="K341" s="221"/>
      <c r="L341" s="226"/>
      <c r="M341" s="227"/>
      <c r="N341" s="228"/>
      <c r="O341" s="228"/>
      <c r="P341" s="228"/>
      <c r="Q341" s="228"/>
      <c r="R341" s="228"/>
      <c r="S341" s="228"/>
      <c r="T341" s="229"/>
      <c r="AT341" s="230" t="s">
        <v>148</v>
      </c>
      <c r="AU341" s="230" t="s">
        <v>90</v>
      </c>
      <c r="AV341" s="13" t="s">
        <v>90</v>
      </c>
      <c r="AW341" s="13" t="s">
        <v>38</v>
      </c>
      <c r="AX341" s="13" t="s">
        <v>88</v>
      </c>
      <c r="AY341" s="230" t="s">
        <v>134</v>
      </c>
    </row>
    <row r="342" spans="1:65" s="2" customFormat="1" ht="44.25" customHeight="1">
      <c r="A342" s="34"/>
      <c r="B342" s="35"/>
      <c r="C342" s="203" t="s">
        <v>616</v>
      </c>
      <c r="D342" s="203" t="s">
        <v>138</v>
      </c>
      <c r="E342" s="204" t="s">
        <v>300</v>
      </c>
      <c r="F342" s="205" t="s">
        <v>617</v>
      </c>
      <c r="G342" s="206" t="s">
        <v>169</v>
      </c>
      <c r="H342" s="207">
        <v>8896.6350000000002</v>
      </c>
      <c r="I342" s="208"/>
      <c r="J342" s="209">
        <f>ROUND(I342*H342,2)</f>
        <v>0</v>
      </c>
      <c r="K342" s="205" t="s">
        <v>142</v>
      </c>
      <c r="L342" s="39"/>
      <c r="M342" s="210" t="s">
        <v>1</v>
      </c>
      <c r="N342" s="211" t="s">
        <v>45</v>
      </c>
      <c r="O342" s="71"/>
      <c r="P342" s="212">
        <f>O342*H342</f>
        <v>0</v>
      </c>
      <c r="Q342" s="212">
        <v>0</v>
      </c>
      <c r="R342" s="212">
        <f>Q342*H342</f>
        <v>0</v>
      </c>
      <c r="S342" s="212">
        <v>0</v>
      </c>
      <c r="T342" s="213">
        <f>S342*H342</f>
        <v>0</v>
      </c>
      <c r="U342" s="34"/>
      <c r="V342" s="34"/>
      <c r="W342" s="34"/>
      <c r="X342" s="34"/>
      <c r="Y342" s="34"/>
      <c r="Z342" s="34"/>
      <c r="AA342" s="34"/>
      <c r="AB342" s="34"/>
      <c r="AC342" s="34"/>
      <c r="AD342" s="34"/>
      <c r="AE342" s="34"/>
      <c r="AR342" s="214" t="s">
        <v>143</v>
      </c>
      <c r="AT342" s="214" t="s">
        <v>138</v>
      </c>
      <c r="AU342" s="214" t="s">
        <v>90</v>
      </c>
      <c r="AY342" s="17" t="s">
        <v>134</v>
      </c>
      <c r="BE342" s="215">
        <f>IF(N342="základní",J342,0)</f>
        <v>0</v>
      </c>
      <c r="BF342" s="215">
        <f>IF(N342="snížená",J342,0)</f>
        <v>0</v>
      </c>
      <c r="BG342" s="215">
        <f>IF(N342="zákl. přenesená",J342,0)</f>
        <v>0</v>
      </c>
      <c r="BH342" s="215">
        <f>IF(N342="sníž. přenesená",J342,0)</f>
        <v>0</v>
      </c>
      <c r="BI342" s="215">
        <f>IF(N342="nulová",J342,0)</f>
        <v>0</v>
      </c>
      <c r="BJ342" s="17" t="s">
        <v>88</v>
      </c>
      <c r="BK342" s="215">
        <f>ROUND(I342*H342,2)</f>
        <v>0</v>
      </c>
      <c r="BL342" s="17" t="s">
        <v>143</v>
      </c>
      <c r="BM342" s="214" t="s">
        <v>618</v>
      </c>
    </row>
    <row r="343" spans="1:65" s="2" customFormat="1" ht="78">
      <c r="A343" s="34"/>
      <c r="B343" s="35"/>
      <c r="C343" s="36"/>
      <c r="D343" s="216" t="s">
        <v>146</v>
      </c>
      <c r="E343" s="36"/>
      <c r="F343" s="217" t="s">
        <v>198</v>
      </c>
      <c r="G343" s="36"/>
      <c r="H343" s="36"/>
      <c r="I343" s="115"/>
      <c r="J343" s="36"/>
      <c r="K343" s="36"/>
      <c r="L343" s="39"/>
      <c r="M343" s="218"/>
      <c r="N343" s="219"/>
      <c r="O343" s="71"/>
      <c r="P343" s="71"/>
      <c r="Q343" s="71"/>
      <c r="R343" s="71"/>
      <c r="S343" s="71"/>
      <c r="T343" s="72"/>
      <c r="U343" s="34"/>
      <c r="V343" s="34"/>
      <c r="W343" s="34"/>
      <c r="X343" s="34"/>
      <c r="Y343" s="34"/>
      <c r="Z343" s="34"/>
      <c r="AA343" s="34"/>
      <c r="AB343" s="34"/>
      <c r="AC343" s="34"/>
      <c r="AD343" s="34"/>
      <c r="AE343" s="34"/>
      <c r="AT343" s="17" t="s">
        <v>146</v>
      </c>
      <c r="AU343" s="17" t="s">
        <v>90</v>
      </c>
    </row>
    <row r="344" spans="1:65" s="13" customFormat="1" ht="11.25">
      <c r="B344" s="220"/>
      <c r="C344" s="221"/>
      <c r="D344" s="216" t="s">
        <v>148</v>
      </c>
      <c r="E344" s="222" t="s">
        <v>1</v>
      </c>
      <c r="F344" s="223" t="s">
        <v>601</v>
      </c>
      <c r="G344" s="221"/>
      <c r="H344" s="224">
        <v>8896.6350000000002</v>
      </c>
      <c r="I344" s="225"/>
      <c r="J344" s="221"/>
      <c r="K344" s="221"/>
      <c r="L344" s="226"/>
      <c r="M344" s="227"/>
      <c r="N344" s="228"/>
      <c r="O344" s="228"/>
      <c r="P344" s="228"/>
      <c r="Q344" s="228"/>
      <c r="R344" s="228"/>
      <c r="S344" s="228"/>
      <c r="T344" s="229"/>
      <c r="AT344" s="230" t="s">
        <v>148</v>
      </c>
      <c r="AU344" s="230" t="s">
        <v>90</v>
      </c>
      <c r="AV344" s="13" t="s">
        <v>90</v>
      </c>
      <c r="AW344" s="13" t="s">
        <v>38</v>
      </c>
      <c r="AX344" s="13" t="s">
        <v>88</v>
      </c>
      <c r="AY344" s="230" t="s">
        <v>134</v>
      </c>
    </row>
    <row r="345" spans="1:65" s="2" customFormat="1" ht="21.75" customHeight="1">
      <c r="A345" s="34"/>
      <c r="B345" s="35"/>
      <c r="C345" s="203" t="s">
        <v>619</v>
      </c>
      <c r="D345" s="203" t="s">
        <v>138</v>
      </c>
      <c r="E345" s="204" t="s">
        <v>620</v>
      </c>
      <c r="F345" s="205" t="s">
        <v>621</v>
      </c>
      <c r="G345" s="206" t="s">
        <v>157</v>
      </c>
      <c r="H345" s="207">
        <v>9885.15</v>
      </c>
      <c r="I345" s="208"/>
      <c r="J345" s="209">
        <f>ROUND(I345*H345,2)</f>
        <v>0</v>
      </c>
      <c r="K345" s="205" t="s">
        <v>142</v>
      </c>
      <c r="L345" s="39"/>
      <c r="M345" s="210" t="s">
        <v>1</v>
      </c>
      <c r="N345" s="211" t="s">
        <v>45</v>
      </c>
      <c r="O345" s="71"/>
      <c r="P345" s="212">
        <f>O345*H345</f>
        <v>0</v>
      </c>
      <c r="Q345" s="212">
        <v>0</v>
      </c>
      <c r="R345" s="212">
        <f>Q345*H345</f>
        <v>0</v>
      </c>
      <c r="S345" s="212">
        <v>0</v>
      </c>
      <c r="T345" s="213">
        <f>S345*H345</f>
        <v>0</v>
      </c>
      <c r="U345" s="34"/>
      <c r="V345" s="34"/>
      <c r="W345" s="34"/>
      <c r="X345" s="34"/>
      <c r="Y345" s="34"/>
      <c r="Z345" s="34"/>
      <c r="AA345" s="34"/>
      <c r="AB345" s="34"/>
      <c r="AC345" s="34"/>
      <c r="AD345" s="34"/>
      <c r="AE345" s="34"/>
      <c r="AR345" s="214" t="s">
        <v>143</v>
      </c>
      <c r="AT345" s="214" t="s">
        <v>138</v>
      </c>
      <c r="AU345" s="214" t="s">
        <v>90</v>
      </c>
      <c r="AY345" s="17" t="s">
        <v>134</v>
      </c>
      <c r="BE345" s="215">
        <f>IF(N345="základní",J345,0)</f>
        <v>0</v>
      </c>
      <c r="BF345" s="215">
        <f>IF(N345="snížená",J345,0)</f>
        <v>0</v>
      </c>
      <c r="BG345" s="215">
        <f>IF(N345="zákl. přenesená",J345,0)</f>
        <v>0</v>
      </c>
      <c r="BH345" s="215">
        <f>IF(N345="sníž. přenesená",J345,0)</f>
        <v>0</v>
      </c>
      <c r="BI345" s="215">
        <f>IF(N345="nulová",J345,0)</f>
        <v>0</v>
      </c>
      <c r="BJ345" s="17" t="s">
        <v>88</v>
      </c>
      <c r="BK345" s="215">
        <f>ROUND(I345*H345,2)</f>
        <v>0</v>
      </c>
      <c r="BL345" s="17" t="s">
        <v>143</v>
      </c>
      <c r="BM345" s="214" t="s">
        <v>622</v>
      </c>
    </row>
    <row r="346" spans="1:65" s="2" customFormat="1" ht="185.25">
      <c r="A346" s="34"/>
      <c r="B346" s="35"/>
      <c r="C346" s="36"/>
      <c r="D346" s="216" t="s">
        <v>146</v>
      </c>
      <c r="E346" s="36"/>
      <c r="F346" s="217" t="s">
        <v>203</v>
      </c>
      <c r="G346" s="36"/>
      <c r="H346" s="36"/>
      <c r="I346" s="115"/>
      <c r="J346" s="36"/>
      <c r="K346" s="36"/>
      <c r="L346" s="39"/>
      <c r="M346" s="218"/>
      <c r="N346" s="219"/>
      <c r="O346" s="71"/>
      <c r="P346" s="71"/>
      <c r="Q346" s="71"/>
      <c r="R346" s="71"/>
      <c r="S346" s="71"/>
      <c r="T346" s="72"/>
      <c r="U346" s="34"/>
      <c r="V346" s="34"/>
      <c r="W346" s="34"/>
      <c r="X346" s="34"/>
      <c r="Y346" s="34"/>
      <c r="Z346" s="34"/>
      <c r="AA346" s="34"/>
      <c r="AB346" s="34"/>
      <c r="AC346" s="34"/>
      <c r="AD346" s="34"/>
      <c r="AE346" s="34"/>
      <c r="AT346" s="17" t="s">
        <v>146</v>
      </c>
      <c r="AU346" s="17" t="s">
        <v>90</v>
      </c>
    </row>
    <row r="347" spans="1:65" s="13" customFormat="1" ht="22.5">
      <c r="B347" s="220"/>
      <c r="C347" s="221"/>
      <c r="D347" s="216" t="s">
        <v>148</v>
      </c>
      <c r="E347" s="222" t="s">
        <v>1</v>
      </c>
      <c r="F347" s="223" t="s">
        <v>623</v>
      </c>
      <c r="G347" s="221"/>
      <c r="H347" s="224">
        <v>9885.15</v>
      </c>
      <c r="I347" s="225"/>
      <c r="J347" s="221"/>
      <c r="K347" s="221"/>
      <c r="L347" s="226"/>
      <c r="M347" s="227"/>
      <c r="N347" s="228"/>
      <c r="O347" s="228"/>
      <c r="P347" s="228"/>
      <c r="Q347" s="228"/>
      <c r="R347" s="228"/>
      <c r="S347" s="228"/>
      <c r="T347" s="229"/>
      <c r="AT347" s="230" t="s">
        <v>148</v>
      </c>
      <c r="AU347" s="230" t="s">
        <v>90</v>
      </c>
      <c r="AV347" s="13" t="s">
        <v>90</v>
      </c>
      <c r="AW347" s="13" t="s">
        <v>38</v>
      </c>
      <c r="AX347" s="13" t="s">
        <v>88</v>
      </c>
      <c r="AY347" s="230" t="s">
        <v>134</v>
      </c>
    </row>
    <row r="348" spans="1:65" s="2" customFormat="1" ht="21.75" customHeight="1">
      <c r="A348" s="34"/>
      <c r="B348" s="35"/>
      <c r="C348" s="203" t="s">
        <v>624</v>
      </c>
      <c r="D348" s="203" t="s">
        <v>138</v>
      </c>
      <c r="E348" s="204" t="s">
        <v>207</v>
      </c>
      <c r="F348" s="205" t="s">
        <v>625</v>
      </c>
      <c r="G348" s="206" t="s">
        <v>157</v>
      </c>
      <c r="H348" s="207">
        <v>9885.15</v>
      </c>
      <c r="I348" s="208"/>
      <c r="J348" s="209">
        <f>ROUND(I348*H348,2)</f>
        <v>0</v>
      </c>
      <c r="K348" s="205" t="s">
        <v>142</v>
      </c>
      <c r="L348" s="39"/>
      <c r="M348" s="210" t="s">
        <v>1</v>
      </c>
      <c r="N348" s="211" t="s">
        <v>45</v>
      </c>
      <c r="O348" s="71"/>
      <c r="P348" s="212">
        <f>O348*H348</f>
        <v>0</v>
      </c>
      <c r="Q348" s="212">
        <v>0</v>
      </c>
      <c r="R348" s="212">
        <f>Q348*H348</f>
        <v>0</v>
      </c>
      <c r="S348" s="212">
        <v>0</v>
      </c>
      <c r="T348" s="213">
        <f>S348*H348</f>
        <v>0</v>
      </c>
      <c r="U348" s="34"/>
      <c r="V348" s="34"/>
      <c r="W348" s="34"/>
      <c r="X348" s="34"/>
      <c r="Y348" s="34"/>
      <c r="Z348" s="34"/>
      <c r="AA348" s="34"/>
      <c r="AB348" s="34"/>
      <c r="AC348" s="34"/>
      <c r="AD348" s="34"/>
      <c r="AE348" s="34"/>
      <c r="AR348" s="214" t="s">
        <v>143</v>
      </c>
      <c r="AT348" s="214" t="s">
        <v>138</v>
      </c>
      <c r="AU348" s="214" t="s">
        <v>90</v>
      </c>
      <c r="AY348" s="17" t="s">
        <v>134</v>
      </c>
      <c r="BE348" s="215">
        <f>IF(N348="základní",J348,0)</f>
        <v>0</v>
      </c>
      <c r="BF348" s="215">
        <f>IF(N348="snížená",J348,0)</f>
        <v>0</v>
      </c>
      <c r="BG348" s="215">
        <f>IF(N348="zákl. přenesená",J348,0)</f>
        <v>0</v>
      </c>
      <c r="BH348" s="215">
        <f>IF(N348="sníž. přenesená",J348,0)</f>
        <v>0</v>
      </c>
      <c r="BI348" s="215">
        <f>IF(N348="nulová",J348,0)</f>
        <v>0</v>
      </c>
      <c r="BJ348" s="17" t="s">
        <v>88</v>
      </c>
      <c r="BK348" s="215">
        <f>ROUND(I348*H348,2)</f>
        <v>0</v>
      </c>
      <c r="BL348" s="17" t="s">
        <v>143</v>
      </c>
      <c r="BM348" s="214" t="s">
        <v>626</v>
      </c>
    </row>
    <row r="349" spans="1:65" s="13" customFormat="1" ht="11.25">
      <c r="B349" s="220"/>
      <c r="C349" s="221"/>
      <c r="D349" s="216" t="s">
        <v>148</v>
      </c>
      <c r="E349" s="222" t="s">
        <v>1</v>
      </c>
      <c r="F349" s="223" t="s">
        <v>627</v>
      </c>
      <c r="G349" s="221"/>
      <c r="H349" s="224">
        <v>9885.15</v>
      </c>
      <c r="I349" s="225"/>
      <c r="J349" s="221"/>
      <c r="K349" s="221"/>
      <c r="L349" s="226"/>
      <c r="M349" s="227"/>
      <c r="N349" s="228"/>
      <c r="O349" s="228"/>
      <c r="P349" s="228"/>
      <c r="Q349" s="228"/>
      <c r="R349" s="228"/>
      <c r="S349" s="228"/>
      <c r="T349" s="229"/>
      <c r="AT349" s="230" t="s">
        <v>148</v>
      </c>
      <c r="AU349" s="230" t="s">
        <v>90</v>
      </c>
      <c r="AV349" s="13" t="s">
        <v>90</v>
      </c>
      <c r="AW349" s="13" t="s">
        <v>38</v>
      </c>
      <c r="AX349" s="13" t="s">
        <v>88</v>
      </c>
      <c r="AY349" s="230" t="s">
        <v>134</v>
      </c>
    </row>
    <row r="350" spans="1:65" s="2" customFormat="1" ht="21.75" customHeight="1">
      <c r="A350" s="34"/>
      <c r="B350" s="35"/>
      <c r="C350" s="203" t="s">
        <v>628</v>
      </c>
      <c r="D350" s="203" t="s">
        <v>138</v>
      </c>
      <c r="E350" s="204" t="s">
        <v>306</v>
      </c>
      <c r="F350" s="205" t="s">
        <v>625</v>
      </c>
      <c r="G350" s="206" t="s">
        <v>157</v>
      </c>
      <c r="H350" s="207">
        <v>9885.15</v>
      </c>
      <c r="I350" s="208"/>
      <c r="J350" s="209">
        <f>ROUND(I350*H350,2)</f>
        <v>0</v>
      </c>
      <c r="K350" s="205" t="s">
        <v>142</v>
      </c>
      <c r="L350" s="39"/>
      <c r="M350" s="210" t="s">
        <v>1</v>
      </c>
      <c r="N350" s="211" t="s">
        <v>45</v>
      </c>
      <c r="O350" s="71"/>
      <c r="P350" s="212">
        <f>O350*H350</f>
        <v>0</v>
      </c>
      <c r="Q350" s="212">
        <v>0</v>
      </c>
      <c r="R350" s="212">
        <f>Q350*H350</f>
        <v>0</v>
      </c>
      <c r="S350" s="212">
        <v>0</v>
      </c>
      <c r="T350" s="213">
        <f>S350*H350</f>
        <v>0</v>
      </c>
      <c r="U350" s="34"/>
      <c r="V350" s="34"/>
      <c r="W350" s="34"/>
      <c r="X350" s="34"/>
      <c r="Y350" s="34"/>
      <c r="Z350" s="34"/>
      <c r="AA350" s="34"/>
      <c r="AB350" s="34"/>
      <c r="AC350" s="34"/>
      <c r="AD350" s="34"/>
      <c r="AE350" s="34"/>
      <c r="AR350" s="214" t="s">
        <v>143</v>
      </c>
      <c r="AT350" s="214" t="s">
        <v>138</v>
      </c>
      <c r="AU350" s="214" t="s">
        <v>90</v>
      </c>
      <c r="AY350" s="17" t="s">
        <v>134</v>
      </c>
      <c r="BE350" s="215">
        <f>IF(N350="základní",J350,0)</f>
        <v>0</v>
      </c>
      <c r="BF350" s="215">
        <f>IF(N350="snížená",J350,0)</f>
        <v>0</v>
      </c>
      <c r="BG350" s="215">
        <f>IF(N350="zákl. přenesená",J350,0)</f>
        <v>0</v>
      </c>
      <c r="BH350" s="215">
        <f>IF(N350="sníž. přenesená",J350,0)</f>
        <v>0</v>
      </c>
      <c r="BI350" s="215">
        <f>IF(N350="nulová",J350,0)</f>
        <v>0</v>
      </c>
      <c r="BJ350" s="17" t="s">
        <v>88</v>
      </c>
      <c r="BK350" s="215">
        <f>ROUND(I350*H350,2)</f>
        <v>0</v>
      </c>
      <c r="BL350" s="17" t="s">
        <v>143</v>
      </c>
      <c r="BM350" s="214" t="s">
        <v>629</v>
      </c>
    </row>
    <row r="351" spans="1:65" s="13" customFormat="1" ht="11.25">
      <c r="B351" s="220"/>
      <c r="C351" s="221"/>
      <c r="D351" s="216" t="s">
        <v>148</v>
      </c>
      <c r="E351" s="222" t="s">
        <v>1</v>
      </c>
      <c r="F351" s="223" t="s">
        <v>627</v>
      </c>
      <c r="G351" s="221"/>
      <c r="H351" s="224">
        <v>9885.15</v>
      </c>
      <c r="I351" s="225"/>
      <c r="J351" s="221"/>
      <c r="K351" s="221"/>
      <c r="L351" s="226"/>
      <c r="M351" s="227"/>
      <c r="N351" s="228"/>
      <c r="O351" s="228"/>
      <c r="P351" s="228"/>
      <c r="Q351" s="228"/>
      <c r="R351" s="228"/>
      <c r="S351" s="228"/>
      <c r="T351" s="229"/>
      <c r="AT351" s="230" t="s">
        <v>148</v>
      </c>
      <c r="AU351" s="230" t="s">
        <v>90</v>
      </c>
      <c r="AV351" s="13" t="s">
        <v>90</v>
      </c>
      <c r="AW351" s="13" t="s">
        <v>38</v>
      </c>
      <c r="AX351" s="13" t="s">
        <v>88</v>
      </c>
      <c r="AY351" s="230" t="s">
        <v>134</v>
      </c>
    </row>
    <row r="352" spans="1:65" s="2" customFormat="1" ht="33" customHeight="1">
      <c r="A352" s="34"/>
      <c r="B352" s="35"/>
      <c r="C352" s="203" t="s">
        <v>630</v>
      </c>
      <c r="D352" s="203" t="s">
        <v>138</v>
      </c>
      <c r="E352" s="204" t="s">
        <v>631</v>
      </c>
      <c r="F352" s="205" t="s">
        <v>632</v>
      </c>
      <c r="G352" s="206" t="s">
        <v>157</v>
      </c>
      <c r="H352" s="207">
        <v>22241.588</v>
      </c>
      <c r="I352" s="208"/>
      <c r="J352" s="209">
        <f>ROUND(I352*H352,2)</f>
        <v>0</v>
      </c>
      <c r="K352" s="205" t="s">
        <v>142</v>
      </c>
      <c r="L352" s="39"/>
      <c r="M352" s="210" t="s">
        <v>1</v>
      </c>
      <c r="N352" s="211" t="s">
        <v>45</v>
      </c>
      <c r="O352" s="71"/>
      <c r="P352" s="212">
        <f>O352*H352</f>
        <v>0</v>
      </c>
      <c r="Q352" s="212">
        <v>4.8000000000000001E-4</v>
      </c>
      <c r="R352" s="212">
        <f>Q352*H352</f>
        <v>10.67596224</v>
      </c>
      <c r="S352" s="212">
        <v>0</v>
      </c>
      <c r="T352" s="213">
        <f>S352*H352</f>
        <v>0</v>
      </c>
      <c r="U352" s="34"/>
      <c r="V352" s="34"/>
      <c r="W352" s="34"/>
      <c r="X352" s="34"/>
      <c r="Y352" s="34"/>
      <c r="Z352" s="34"/>
      <c r="AA352" s="34"/>
      <c r="AB352" s="34"/>
      <c r="AC352" s="34"/>
      <c r="AD352" s="34"/>
      <c r="AE352" s="34"/>
      <c r="AR352" s="214" t="s">
        <v>143</v>
      </c>
      <c r="AT352" s="214" t="s">
        <v>138</v>
      </c>
      <c r="AU352" s="214" t="s">
        <v>90</v>
      </c>
      <c r="AY352" s="17" t="s">
        <v>134</v>
      </c>
      <c r="BE352" s="215">
        <f>IF(N352="základní",J352,0)</f>
        <v>0</v>
      </c>
      <c r="BF352" s="215">
        <f>IF(N352="snížená",J352,0)</f>
        <v>0</v>
      </c>
      <c r="BG352" s="215">
        <f>IF(N352="zákl. přenesená",J352,0)</f>
        <v>0</v>
      </c>
      <c r="BH352" s="215">
        <f>IF(N352="sníž. přenesená",J352,0)</f>
        <v>0</v>
      </c>
      <c r="BI352" s="215">
        <f>IF(N352="nulová",J352,0)</f>
        <v>0</v>
      </c>
      <c r="BJ352" s="17" t="s">
        <v>88</v>
      </c>
      <c r="BK352" s="215">
        <f>ROUND(I352*H352,2)</f>
        <v>0</v>
      </c>
      <c r="BL352" s="17" t="s">
        <v>143</v>
      </c>
      <c r="BM352" s="214" t="s">
        <v>633</v>
      </c>
    </row>
    <row r="353" spans="1:65" s="2" customFormat="1" ht="29.25">
      <c r="A353" s="34"/>
      <c r="B353" s="35"/>
      <c r="C353" s="36"/>
      <c r="D353" s="216" t="s">
        <v>146</v>
      </c>
      <c r="E353" s="36"/>
      <c r="F353" s="217" t="s">
        <v>634</v>
      </c>
      <c r="G353" s="36"/>
      <c r="H353" s="36"/>
      <c r="I353" s="115"/>
      <c r="J353" s="36"/>
      <c r="K353" s="36"/>
      <c r="L353" s="39"/>
      <c r="M353" s="218"/>
      <c r="N353" s="219"/>
      <c r="O353" s="71"/>
      <c r="P353" s="71"/>
      <c r="Q353" s="71"/>
      <c r="R353" s="71"/>
      <c r="S353" s="71"/>
      <c r="T353" s="72"/>
      <c r="U353" s="34"/>
      <c r="V353" s="34"/>
      <c r="W353" s="34"/>
      <c r="X353" s="34"/>
      <c r="Y353" s="34"/>
      <c r="Z353" s="34"/>
      <c r="AA353" s="34"/>
      <c r="AB353" s="34"/>
      <c r="AC353" s="34"/>
      <c r="AD353" s="34"/>
      <c r="AE353" s="34"/>
      <c r="AT353" s="17" t="s">
        <v>146</v>
      </c>
      <c r="AU353" s="17" t="s">
        <v>90</v>
      </c>
    </row>
    <row r="354" spans="1:65" s="13" customFormat="1" ht="11.25">
      <c r="B354" s="220"/>
      <c r="C354" s="221"/>
      <c r="D354" s="216" t="s">
        <v>148</v>
      </c>
      <c r="E354" s="222" t="s">
        <v>1</v>
      </c>
      <c r="F354" s="223" t="s">
        <v>635</v>
      </c>
      <c r="G354" s="221"/>
      <c r="H354" s="224">
        <v>22241.587500000001</v>
      </c>
      <c r="I354" s="225"/>
      <c r="J354" s="221"/>
      <c r="K354" s="221"/>
      <c r="L354" s="226"/>
      <c r="M354" s="227"/>
      <c r="N354" s="228"/>
      <c r="O354" s="228"/>
      <c r="P354" s="228"/>
      <c r="Q354" s="228"/>
      <c r="R354" s="228"/>
      <c r="S354" s="228"/>
      <c r="T354" s="229"/>
      <c r="AT354" s="230" t="s">
        <v>148</v>
      </c>
      <c r="AU354" s="230" t="s">
        <v>90</v>
      </c>
      <c r="AV354" s="13" t="s">
        <v>90</v>
      </c>
      <c r="AW354" s="13" t="s">
        <v>38</v>
      </c>
      <c r="AX354" s="13" t="s">
        <v>88</v>
      </c>
      <c r="AY354" s="230" t="s">
        <v>134</v>
      </c>
    </row>
    <row r="355" spans="1:65" s="2" customFormat="1" ht="21.75" customHeight="1">
      <c r="A355" s="34"/>
      <c r="B355" s="35"/>
      <c r="C355" s="203" t="s">
        <v>636</v>
      </c>
      <c r="D355" s="203" t="s">
        <v>138</v>
      </c>
      <c r="E355" s="204" t="s">
        <v>637</v>
      </c>
      <c r="F355" s="205" t="s">
        <v>638</v>
      </c>
      <c r="G355" s="206" t="s">
        <v>584</v>
      </c>
      <c r="H355" s="207">
        <v>6</v>
      </c>
      <c r="I355" s="208"/>
      <c r="J355" s="209">
        <f>ROUND(I355*H355,2)</f>
        <v>0</v>
      </c>
      <c r="K355" s="205" t="s">
        <v>142</v>
      </c>
      <c r="L355" s="39"/>
      <c r="M355" s="210" t="s">
        <v>1</v>
      </c>
      <c r="N355" s="211" t="s">
        <v>45</v>
      </c>
      <c r="O355" s="71"/>
      <c r="P355" s="212">
        <f>O355*H355</f>
        <v>0</v>
      </c>
      <c r="Q355" s="212">
        <v>0</v>
      </c>
      <c r="R355" s="212">
        <f>Q355*H355</f>
        <v>0</v>
      </c>
      <c r="S355" s="212">
        <v>0</v>
      </c>
      <c r="T355" s="213">
        <f>S355*H355</f>
        <v>0</v>
      </c>
      <c r="U355" s="34"/>
      <c r="V355" s="34"/>
      <c r="W355" s="34"/>
      <c r="X355" s="34"/>
      <c r="Y355" s="34"/>
      <c r="Z355" s="34"/>
      <c r="AA355" s="34"/>
      <c r="AB355" s="34"/>
      <c r="AC355" s="34"/>
      <c r="AD355" s="34"/>
      <c r="AE355" s="34"/>
      <c r="AR355" s="214" t="s">
        <v>143</v>
      </c>
      <c r="AT355" s="214" t="s">
        <v>138</v>
      </c>
      <c r="AU355" s="214" t="s">
        <v>90</v>
      </c>
      <c r="AY355" s="17" t="s">
        <v>134</v>
      </c>
      <c r="BE355" s="215">
        <f>IF(N355="základní",J355,0)</f>
        <v>0</v>
      </c>
      <c r="BF355" s="215">
        <f>IF(N355="snížená",J355,0)</f>
        <v>0</v>
      </c>
      <c r="BG355" s="215">
        <f>IF(N355="zákl. přenesená",J355,0)</f>
        <v>0</v>
      </c>
      <c r="BH355" s="215">
        <f>IF(N355="sníž. přenesená",J355,0)</f>
        <v>0</v>
      </c>
      <c r="BI355" s="215">
        <f>IF(N355="nulová",J355,0)</f>
        <v>0</v>
      </c>
      <c r="BJ355" s="17" t="s">
        <v>88</v>
      </c>
      <c r="BK355" s="215">
        <f>ROUND(I355*H355,2)</f>
        <v>0</v>
      </c>
      <c r="BL355" s="17" t="s">
        <v>143</v>
      </c>
      <c r="BM355" s="214" t="s">
        <v>639</v>
      </c>
    </row>
    <row r="356" spans="1:65" s="12" customFormat="1" ht="22.9" customHeight="1">
      <c r="B356" s="187"/>
      <c r="C356" s="188"/>
      <c r="D356" s="189" t="s">
        <v>79</v>
      </c>
      <c r="E356" s="201" t="s">
        <v>166</v>
      </c>
      <c r="F356" s="201" t="s">
        <v>205</v>
      </c>
      <c r="G356" s="188"/>
      <c r="H356" s="188"/>
      <c r="I356" s="191"/>
      <c r="J356" s="202">
        <f>BK356</f>
        <v>0</v>
      </c>
      <c r="K356" s="188"/>
      <c r="L356" s="193"/>
      <c r="M356" s="194"/>
      <c r="N356" s="195"/>
      <c r="O356" s="195"/>
      <c r="P356" s="196">
        <f>SUM(P357:P427)</f>
        <v>0</v>
      </c>
      <c r="Q356" s="195"/>
      <c r="R356" s="196">
        <f>SUM(R357:R427)</f>
        <v>1055.8216000000004</v>
      </c>
      <c r="S356" s="195"/>
      <c r="T356" s="197">
        <f>SUM(T357:T427)</f>
        <v>0</v>
      </c>
      <c r="AR356" s="198" t="s">
        <v>88</v>
      </c>
      <c r="AT356" s="199" t="s">
        <v>79</v>
      </c>
      <c r="AU356" s="199" t="s">
        <v>88</v>
      </c>
      <c r="AY356" s="198" t="s">
        <v>134</v>
      </c>
      <c r="BK356" s="200">
        <f>SUM(BK357:BK427)</f>
        <v>0</v>
      </c>
    </row>
    <row r="357" spans="1:65" s="2" customFormat="1" ht="33" customHeight="1">
      <c r="A357" s="34"/>
      <c r="B357" s="35"/>
      <c r="C357" s="203" t="s">
        <v>411</v>
      </c>
      <c r="D357" s="203" t="s">
        <v>138</v>
      </c>
      <c r="E357" s="204" t="s">
        <v>640</v>
      </c>
      <c r="F357" s="205" t="s">
        <v>641</v>
      </c>
      <c r="G357" s="206" t="s">
        <v>157</v>
      </c>
      <c r="H357" s="207">
        <v>11982</v>
      </c>
      <c r="I357" s="208"/>
      <c r="J357" s="209">
        <f>ROUND(I357*H357,2)</f>
        <v>0</v>
      </c>
      <c r="K357" s="205" t="s">
        <v>1</v>
      </c>
      <c r="L357" s="39"/>
      <c r="M357" s="210" t="s">
        <v>1</v>
      </c>
      <c r="N357" s="211" t="s">
        <v>45</v>
      </c>
      <c r="O357" s="71"/>
      <c r="P357" s="212">
        <f>O357*H357</f>
        <v>0</v>
      </c>
      <c r="Q357" s="212">
        <v>0</v>
      </c>
      <c r="R357" s="212">
        <f>Q357*H357</f>
        <v>0</v>
      </c>
      <c r="S357" s="212">
        <v>0</v>
      </c>
      <c r="T357" s="213">
        <f>S357*H357</f>
        <v>0</v>
      </c>
      <c r="U357" s="34"/>
      <c r="V357" s="34"/>
      <c r="W357" s="34"/>
      <c r="X357" s="34"/>
      <c r="Y357" s="34"/>
      <c r="Z357" s="34"/>
      <c r="AA357" s="34"/>
      <c r="AB357" s="34"/>
      <c r="AC357" s="34"/>
      <c r="AD357" s="34"/>
      <c r="AE357" s="34"/>
      <c r="AR357" s="214" t="s">
        <v>143</v>
      </c>
      <c r="AT357" s="214" t="s">
        <v>138</v>
      </c>
      <c r="AU357" s="214" t="s">
        <v>90</v>
      </c>
      <c r="AY357" s="17" t="s">
        <v>134</v>
      </c>
      <c r="BE357" s="215">
        <f>IF(N357="základní",J357,0)</f>
        <v>0</v>
      </c>
      <c r="BF357" s="215">
        <f>IF(N357="snížená",J357,0)</f>
        <v>0</v>
      </c>
      <c r="BG357" s="215">
        <f>IF(N357="zákl. přenesená",J357,0)</f>
        <v>0</v>
      </c>
      <c r="BH357" s="215">
        <f>IF(N357="sníž. přenesená",J357,0)</f>
        <v>0</v>
      </c>
      <c r="BI357" s="215">
        <f>IF(N357="nulová",J357,0)</f>
        <v>0</v>
      </c>
      <c r="BJ357" s="17" t="s">
        <v>88</v>
      </c>
      <c r="BK357" s="215">
        <f>ROUND(I357*H357,2)</f>
        <v>0</v>
      </c>
      <c r="BL357" s="17" t="s">
        <v>143</v>
      </c>
      <c r="BM357" s="214" t="s">
        <v>642</v>
      </c>
    </row>
    <row r="358" spans="1:65" s="13" customFormat="1" ht="11.25">
      <c r="B358" s="220"/>
      <c r="C358" s="221"/>
      <c r="D358" s="216" t="s">
        <v>148</v>
      </c>
      <c r="E358" s="222" t="s">
        <v>1</v>
      </c>
      <c r="F358" s="223" t="s">
        <v>643</v>
      </c>
      <c r="G358" s="221"/>
      <c r="H358" s="224">
        <v>11982</v>
      </c>
      <c r="I358" s="225"/>
      <c r="J358" s="221"/>
      <c r="K358" s="221"/>
      <c r="L358" s="226"/>
      <c r="M358" s="227"/>
      <c r="N358" s="228"/>
      <c r="O358" s="228"/>
      <c r="P358" s="228"/>
      <c r="Q358" s="228"/>
      <c r="R358" s="228"/>
      <c r="S358" s="228"/>
      <c r="T358" s="229"/>
      <c r="AT358" s="230" t="s">
        <v>148</v>
      </c>
      <c r="AU358" s="230" t="s">
        <v>90</v>
      </c>
      <c r="AV358" s="13" t="s">
        <v>90</v>
      </c>
      <c r="AW358" s="13" t="s">
        <v>38</v>
      </c>
      <c r="AX358" s="13" t="s">
        <v>88</v>
      </c>
      <c r="AY358" s="230" t="s">
        <v>134</v>
      </c>
    </row>
    <row r="359" spans="1:65" s="2" customFormat="1" ht="33" customHeight="1">
      <c r="A359" s="34"/>
      <c r="B359" s="35"/>
      <c r="C359" s="203" t="s">
        <v>644</v>
      </c>
      <c r="D359" s="203" t="s">
        <v>138</v>
      </c>
      <c r="E359" s="204" t="s">
        <v>645</v>
      </c>
      <c r="F359" s="205" t="s">
        <v>646</v>
      </c>
      <c r="G359" s="206" t="s">
        <v>157</v>
      </c>
      <c r="H359" s="207">
        <v>11982</v>
      </c>
      <c r="I359" s="208"/>
      <c r="J359" s="209">
        <f>ROUND(I359*H359,2)</f>
        <v>0</v>
      </c>
      <c r="K359" s="205" t="s">
        <v>142</v>
      </c>
      <c r="L359" s="39"/>
      <c r="M359" s="210" t="s">
        <v>1</v>
      </c>
      <c r="N359" s="211" t="s">
        <v>45</v>
      </c>
      <c r="O359" s="71"/>
      <c r="P359" s="212">
        <f>O359*H359</f>
        <v>0</v>
      </c>
      <c r="Q359" s="212">
        <v>0</v>
      </c>
      <c r="R359" s="212">
        <f>Q359*H359</f>
        <v>0</v>
      </c>
      <c r="S359" s="212">
        <v>0</v>
      </c>
      <c r="T359" s="213">
        <f>S359*H359</f>
        <v>0</v>
      </c>
      <c r="U359" s="34"/>
      <c r="V359" s="34"/>
      <c r="W359" s="34"/>
      <c r="X359" s="34"/>
      <c r="Y359" s="34"/>
      <c r="Z359" s="34"/>
      <c r="AA359" s="34"/>
      <c r="AB359" s="34"/>
      <c r="AC359" s="34"/>
      <c r="AD359" s="34"/>
      <c r="AE359" s="34"/>
      <c r="AR359" s="214" t="s">
        <v>143</v>
      </c>
      <c r="AT359" s="214" t="s">
        <v>138</v>
      </c>
      <c r="AU359" s="214" t="s">
        <v>90</v>
      </c>
      <c r="AY359" s="17" t="s">
        <v>134</v>
      </c>
      <c r="BE359" s="215">
        <f>IF(N359="základní",J359,0)</f>
        <v>0</v>
      </c>
      <c r="BF359" s="215">
        <f>IF(N359="snížená",J359,0)</f>
        <v>0</v>
      </c>
      <c r="BG359" s="215">
        <f>IF(N359="zákl. přenesená",J359,0)</f>
        <v>0</v>
      </c>
      <c r="BH359" s="215">
        <f>IF(N359="sníž. přenesená",J359,0)</f>
        <v>0</v>
      </c>
      <c r="BI359" s="215">
        <f>IF(N359="nulová",J359,0)</f>
        <v>0</v>
      </c>
      <c r="BJ359" s="17" t="s">
        <v>88</v>
      </c>
      <c r="BK359" s="215">
        <f>ROUND(I359*H359,2)</f>
        <v>0</v>
      </c>
      <c r="BL359" s="17" t="s">
        <v>143</v>
      </c>
      <c r="BM359" s="214" t="s">
        <v>647</v>
      </c>
    </row>
    <row r="360" spans="1:65" s="2" customFormat="1" ht="19.5">
      <c r="A360" s="34"/>
      <c r="B360" s="35"/>
      <c r="C360" s="36"/>
      <c r="D360" s="216" t="s">
        <v>146</v>
      </c>
      <c r="E360" s="36"/>
      <c r="F360" s="217" t="s">
        <v>648</v>
      </c>
      <c r="G360" s="36"/>
      <c r="H360" s="36"/>
      <c r="I360" s="115"/>
      <c r="J360" s="36"/>
      <c r="K360" s="36"/>
      <c r="L360" s="39"/>
      <c r="M360" s="218"/>
      <c r="N360" s="219"/>
      <c r="O360" s="71"/>
      <c r="P360" s="71"/>
      <c r="Q360" s="71"/>
      <c r="R360" s="71"/>
      <c r="S360" s="71"/>
      <c r="T360" s="72"/>
      <c r="U360" s="34"/>
      <c r="V360" s="34"/>
      <c r="W360" s="34"/>
      <c r="X360" s="34"/>
      <c r="Y360" s="34"/>
      <c r="Z360" s="34"/>
      <c r="AA360" s="34"/>
      <c r="AB360" s="34"/>
      <c r="AC360" s="34"/>
      <c r="AD360" s="34"/>
      <c r="AE360" s="34"/>
      <c r="AT360" s="17" t="s">
        <v>146</v>
      </c>
      <c r="AU360" s="17" t="s">
        <v>90</v>
      </c>
    </row>
    <row r="361" spans="1:65" s="13" customFormat="1" ht="11.25">
      <c r="B361" s="220"/>
      <c r="C361" s="221"/>
      <c r="D361" s="216" t="s">
        <v>148</v>
      </c>
      <c r="E361" s="222" t="s">
        <v>1</v>
      </c>
      <c r="F361" s="223" t="s">
        <v>649</v>
      </c>
      <c r="G361" s="221"/>
      <c r="H361" s="224">
        <v>11248</v>
      </c>
      <c r="I361" s="225"/>
      <c r="J361" s="221"/>
      <c r="K361" s="221"/>
      <c r="L361" s="226"/>
      <c r="M361" s="227"/>
      <c r="N361" s="228"/>
      <c r="O361" s="228"/>
      <c r="P361" s="228"/>
      <c r="Q361" s="228"/>
      <c r="R361" s="228"/>
      <c r="S361" s="228"/>
      <c r="T361" s="229"/>
      <c r="AT361" s="230" t="s">
        <v>148</v>
      </c>
      <c r="AU361" s="230" t="s">
        <v>90</v>
      </c>
      <c r="AV361" s="13" t="s">
        <v>90</v>
      </c>
      <c r="AW361" s="13" t="s">
        <v>38</v>
      </c>
      <c r="AX361" s="13" t="s">
        <v>80</v>
      </c>
      <c r="AY361" s="230" t="s">
        <v>134</v>
      </c>
    </row>
    <row r="362" spans="1:65" s="13" customFormat="1" ht="11.25">
      <c r="B362" s="220"/>
      <c r="C362" s="221"/>
      <c r="D362" s="216" t="s">
        <v>148</v>
      </c>
      <c r="E362" s="222" t="s">
        <v>1</v>
      </c>
      <c r="F362" s="223" t="s">
        <v>650</v>
      </c>
      <c r="G362" s="221"/>
      <c r="H362" s="224">
        <v>734</v>
      </c>
      <c r="I362" s="225"/>
      <c r="J362" s="221"/>
      <c r="K362" s="221"/>
      <c r="L362" s="226"/>
      <c r="M362" s="227"/>
      <c r="N362" s="228"/>
      <c r="O362" s="228"/>
      <c r="P362" s="228"/>
      <c r="Q362" s="228"/>
      <c r="R362" s="228"/>
      <c r="S362" s="228"/>
      <c r="T362" s="229"/>
      <c r="AT362" s="230" t="s">
        <v>148</v>
      </c>
      <c r="AU362" s="230" t="s">
        <v>90</v>
      </c>
      <c r="AV362" s="13" t="s">
        <v>90</v>
      </c>
      <c r="AW362" s="13" t="s">
        <v>38</v>
      </c>
      <c r="AX362" s="13" t="s">
        <v>80</v>
      </c>
      <c r="AY362" s="230" t="s">
        <v>134</v>
      </c>
    </row>
    <row r="363" spans="1:65" s="15" customFormat="1" ht="11.25">
      <c r="B363" s="244"/>
      <c r="C363" s="245"/>
      <c r="D363" s="216" t="s">
        <v>148</v>
      </c>
      <c r="E363" s="246" t="s">
        <v>1</v>
      </c>
      <c r="F363" s="247" t="s">
        <v>392</v>
      </c>
      <c r="G363" s="245"/>
      <c r="H363" s="248">
        <v>11982</v>
      </c>
      <c r="I363" s="249"/>
      <c r="J363" s="245"/>
      <c r="K363" s="245"/>
      <c r="L363" s="250"/>
      <c r="M363" s="251"/>
      <c r="N363" s="252"/>
      <c r="O363" s="252"/>
      <c r="P363" s="252"/>
      <c r="Q363" s="252"/>
      <c r="R363" s="252"/>
      <c r="S363" s="252"/>
      <c r="T363" s="253"/>
      <c r="AT363" s="254" t="s">
        <v>148</v>
      </c>
      <c r="AU363" s="254" t="s">
        <v>90</v>
      </c>
      <c r="AV363" s="15" t="s">
        <v>143</v>
      </c>
      <c r="AW363" s="15" t="s">
        <v>38</v>
      </c>
      <c r="AX363" s="15" t="s">
        <v>88</v>
      </c>
      <c r="AY363" s="254" t="s">
        <v>134</v>
      </c>
    </row>
    <row r="364" spans="1:65" s="2" customFormat="1" ht="21.75" customHeight="1">
      <c r="A364" s="34"/>
      <c r="B364" s="35"/>
      <c r="C364" s="203" t="s">
        <v>651</v>
      </c>
      <c r="D364" s="203" t="s">
        <v>138</v>
      </c>
      <c r="E364" s="204" t="s">
        <v>652</v>
      </c>
      <c r="F364" s="205" t="s">
        <v>653</v>
      </c>
      <c r="G364" s="206" t="s">
        <v>157</v>
      </c>
      <c r="H364" s="207">
        <v>23964</v>
      </c>
      <c r="I364" s="208"/>
      <c r="J364" s="209">
        <f>ROUND(I364*H364,2)</f>
        <v>0</v>
      </c>
      <c r="K364" s="205" t="s">
        <v>142</v>
      </c>
      <c r="L364" s="39"/>
      <c r="M364" s="210" t="s">
        <v>1</v>
      </c>
      <c r="N364" s="211" t="s">
        <v>45</v>
      </c>
      <c r="O364" s="71"/>
      <c r="P364" s="212">
        <f>O364*H364</f>
        <v>0</v>
      </c>
      <c r="Q364" s="212">
        <v>0</v>
      </c>
      <c r="R364" s="212">
        <f>Q364*H364</f>
        <v>0</v>
      </c>
      <c r="S364" s="212">
        <v>0</v>
      </c>
      <c r="T364" s="213">
        <f>S364*H364</f>
        <v>0</v>
      </c>
      <c r="U364" s="34"/>
      <c r="V364" s="34"/>
      <c r="W364" s="34"/>
      <c r="X364" s="34"/>
      <c r="Y364" s="34"/>
      <c r="Z364" s="34"/>
      <c r="AA364" s="34"/>
      <c r="AB364" s="34"/>
      <c r="AC364" s="34"/>
      <c r="AD364" s="34"/>
      <c r="AE364" s="34"/>
      <c r="AR364" s="214" t="s">
        <v>143</v>
      </c>
      <c r="AT364" s="214" t="s">
        <v>138</v>
      </c>
      <c r="AU364" s="214" t="s">
        <v>90</v>
      </c>
      <c r="AY364" s="17" t="s">
        <v>134</v>
      </c>
      <c r="BE364" s="215">
        <f>IF(N364="základní",J364,0)</f>
        <v>0</v>
      </c>
      <c r="BF364" s="215">
        <f>IF(N364="snížená",J364,0)</f>
        <v>0</v>
      </c>
      <c r="BG364" s="215">
        <f>IF(N364="zákl. přenesená",J364,0)</f>
        <v>0</v>
      </c>
      <c r="BH364" s="215">
        <f>IF(N364="sníž. přenesená",J364,0)</f>
        <v>0</v>
      </c>
      <c r="BI364" s="215">
        <f>IF(N364="nulová",J364,0)</f>
        <v>0</v>
      </c>
      <c r="BJ364" s="17" t="s">
        <v>88</v>
      </c>
      <c r="BK364" s="215">
        <f>ROUND(I364*H364,2)</f>
        <v>0</v>
      </c>
      <c r="BL364" s="17" t="s">
        <v>143</v>
      </c>
      <c r="BM364" s="214" t="s">
        <v>654</v>
      </c>
    </row>
    <row r="365" spans="1:65" s="13" customFormat="1" ht="11.25">
      <c r="B365" s="220"/>
      <c r="C365" s="221"/>
      <c r="D365" s="216" t="s">
        <v>148</v>
      </c>
      <c r="E365" s="222" t="s">
        <v>1</v>
      </c>
      <c r="F365" s="223" t="s">
        <v>655</v>
      </c>
      <c r="G365" s="221"/>
      <c r="H365" s="224">
        <v>23964</v>
      </c>
      <c r="I365" s="225"/>
      <c r="J365" s="221"/>
      <c r="K365" s="221"/>
      <c r="L365" s="226"/>
      <c r="M365" s="227"/>
      <c r="N365" s="228"/>
      <c r="O365" s="228"/>
      <c r="P365" s="228"/>
      <c r="Q365" s="228"/>
      <c r="R365" s="228"/>
      <c r="S365" s="228"/>
      <c r="T365" s="229"/>
      <c r="AT365" s="230" t="s">
        <v>148</v>
      </c>
      <c r="AU365" s="230" t="s">
        <v>90</v>
      </c>
      <c r="AV365" s="13" t="s">
        <v>90</v>
      </c>
      <c r="AW365" s="13" t="s">
        <v>38</v>
      </c>
      <c r="AX365" s="13" t="s">
        <v>88</v>
      </c>
      <c r="AY365" s="230" t="s">
        <v>134</v>
      </c>
    </row>
    <row r="366" spans="1:65" s="2" customFormat="1" ht="33" customHeight="1">
      <c r="A366" s="34"/>
      <c r="B366" s="35"/>
      <c r="C366" s="203" t="s">
        <v>656</v>
      </c>
      <c r="D366" s="203" t="s">
        <v>138</v>
      </c>
      <c r="E366" s="204" t="s">
        <v>657</v>
      </c>
      <c r="F366" s="205" t="s">
        <v>658</v>
      </c>
      <c r="G366" s="206" t="s">
        <v>157</v>
      </c>
      <c r="H366" s="207">
        <v>11248</v>
      </c>
      <c r="I366" s="208"/>
      <c r="J366" s="209">
        <f>ROUND(I366*H366,2)</f>
        <v>0</v>
      </c>
      <c r="K366" s="205" t="s">
        <v>142</v>
      </c>
      <c r="L366" s="39"/>
      <c r="M366" s="210" t="s">
        <v>1</v>
      </c>
      <c r="N366" s="211" t="s">
        <v>45</v>
      </c>
      <c r="O366" s="71"/>
      <c r="P366" s="212">
        <f>O366*H366</f>
        <v>0</v>
      </c>
      <c r="Q366" s="212">
        <v>0</v>
      </c>
      <c r="R366" s="212">
        <f>Q366*H366</f>
        <v>0</v>
      </c>
      <c r="S366" s="212">
        <v>0</v>
      </c>
      <c r="T366" s="213">
        <f>S366*H366</f>
        <v>0</v>
      </c>
      <c r="U366" s="34"/>
      <c r="V366" s="34"/>
      <c r="W366" s="34"/>
      <c r="X366" s="34"/>
      <c r="Y366" s="34"/>
      <c r="Z366" s="34"/>
      <c r="AA366" s="34"/>
      <c r="AB366" s="34"/>
      <c r="AC366" s="34"/>
      <c r="AD366" s="34"/>
      <c r="AE366" s="34"/>
      <c r="AR366" s="214" t="s">
        <v>143</v>
      </c>
      <c r="AT366" s="214" t="s">
        <v>138</v>
      </c>
      <c r="AU366" s="214" t="s">
        <v>90</v>
      </c>
      <c r="AY366" s="17" t="s">
        <v>134</v>
      </c>
      <c r="BE366" s="215">
        <f>IF(N366="základní",J366,0)</f>
        <v>0</v>
      </c>
      <c r="BF366" s="215">
        <f>IF(N366="snížená",J366,0)</f>
        <v>0</v>
      </c>
      <c r="BG366" s="215">
        <f>IF(N366="zákl. přenesená",J366,0)</f>
        <v>0</v>
      </c>
      <c r="BH366" s="215">
        <f>IF(N366="sníž. přenesená",J366,0)</f>
        <v>0</v>
      </c>
      <c r="BI366" s="215">
        <f>IF(N366="nulová",J366,0)</f>
        <v>0</v>
      </c>
      <c r="BJ366" s="17" t="s">
        <v>88</v>
      </c>
      <c r="BK366" s="215">
        <f>ROUND(I366*H366,2)</f>
        <v>0</v>
      </c>
      <c r="BL366" s="17" t="s">
        <v>143</v>
      </c>
      <c r="BM366" s="214" t="s">
        <v>659</v>
      </c>
    </row>
    <row r="367" spans="1:65" s="2" customFormat="1" ht="19.5">
      <c r="A367" s="34"/>
      <c r="B367" s="35"/>
      <c r="C367" s="36"/>
      <c r="D367" s="216" t="s">
        <v>146</v>
      </c>
      <c r="E367" s="36"/>
      <c r="F367" s="217" t="s">
        <v>660</v>
      </c>
      <c r="G367" s="36"/>
      <c r="H367" s="36"/>
      <c r="I367" s="115"/>
      <c r="J367" s="36"/>
      <c r="K367" s="36"/>
      <c r="L367" s="39"/>
      <c r="M367" s="218"/>
      <c r="N367" s="219"/>
      <c r="O367" s="71"/>
      <c r="P367" s="71"/>
      <c r="Q367" s="71"/>
      <c r="R367" s="71"/>
      <c r="S367" s="71"/>
      <c r="T367" s="72"/>
      <c r="U367" s="34"/>
      <c r="V367" s="34"/>
      <c r="W367" s="34"/>
      <c r="X367" s="34"/>
      <c r="Y367" s="34"/>
      <c r="Z367" s="34"/>
      <c r="AA367" s="34"/>
      <c r="AB367" s="34"/>
      <c r="AC367" s="34"/>
      <c r="AD367" s="34"/>
      <c r="AE367" s="34"/>
      <c r="AT367" s="17" t="s">
        <v>146</v>
      </c>
      <c r="AU367" s="17" t="s">
        <v>90</v>
      </c>
    </row>
    <row r="368" spans="1:65" s="13" customFormat="1" ht="11.25">
      <c r="B368" s="220"/>
      <c r="C368" s="221"/>
      <c r="D368" s="216" t="s">
        <v>148</v>
      </c>
      <c r="E368" s="222" t="s">
        <v>1</v>
      </c>
      <c r="F368" s="223" t="s">
        <v>661</v>
      </c>
      <c r="G368" s="221"/>
      <c r="H368" s="224">
        <v>11248</v>
      </c>
      <c r="I368" s="225"/>
      <c r="J368" s="221"/>
      <c r="K368" s="221"/>
      <c r="L368" s="226"/>
      <c r="M368" s="227"/>
      <c r="N368" s="228"/>
      <c r="O368" s="228"/>
      <c r="P368" s="228"/>
      <c r="Q368" s="228"/>
      <c r="R368" s="228"/>
      <c r="S368" s="228"/>
      <c r="T368" s="229"/>
      <c r="AT368" s="230" t="s">
        <v>148</v>
      </c>
      <c r="AU368" s="230" t="s">
        <v>90</v>
      </c>
      <c r="AV368" s="13" t="s">
        <v>90</v>
      </c>
      <c r="AW368" s="13" t="s">
        <v>38</v>
      </c>
      <c r="AX368" s="13" t="s">
        <v>88</v>
      </c>
      <c r="AY368" s="230" t="s">
        <v>134</v>
      </c>
    </row>
    <row r="369" spans="1:65" s="2" customFormat="1" ht="33" customHeight="1">
      <c r="A369" s="34"/>
      <c r="B369" s="35"/>
      <c r="C369" s="203" t="s">
        <v>662</v>
      </c>
      <c r="D369" s="203" t="s">
        <v>138</v>
      </c>
      <c r="E369" s="204" t="s">
        <v>663</v>
      </c>
      <c r="F369" s="205" t="s">
        <v>664</v>
      </c>
      <c r="G369" s="206" t="s">
        <v>157</v>
      </c>
      <c r="H369" s="207">
        <v>11248</v>
      </c>
      <c r="I369" s="208"/>
      <c r="J369" s="209">
        <f>ROUND(I369*H369,2)</f>
        <v>0</v>
      </c>
      <c r="K369" s="205" t="s">
        <v>142</v>
      </c>
      <c r="L369" s="39"/>
      <c r="M369" s="210" t="s">
        <v>1</v>
      </c>
      <c r="N369" s="211" t="s">
        <v>45</v>
      </c>
      <c r="O369" s="71"/>
      <c r="P369" s="212">
        <f>O369*H369</f>
        <v>0</v>
      </c>
      <c r="Q369" s="212">
        <v>0</v>
      </c>
      <c r="R369" s="212">
        <f>Q369*H369</f>
        <v>0</v>
      </c>
      <c r="S369" s="212">
        <v>0</v>
      </c>
      <c r="T369" s="213">
        <f>S369*H369</f>
        <v>0</v>
      </c>
      <c r="U369" s="34"/>
      <c r="V369" s="34"/>
      <c r="W369" s="34"/>
      <c r="X369" s="34"/>
      <c r="Y369" s="34"/>
      <c r="Z369" s="34"/>
      <c r="AA369" s="34"/>
      <c r="AB369" s="34"/>
      <c r="AC369" s="34"/>
      <c r="AD369" s="34"/>
      <c r="AE369" s="34"/>
      <c r="AR369" s="214" t="s">
        <v>143</v>
      </c>
      <c r="AT369" s="214" t="s">
        <v>138</v>
      </c>
      <c r="AU369" s="214" t="s">
        <v>90</v>
      </c>
      <c r="AY369" s="17" t="s">
        <v>134</v>
      </c>
      <c r="BE369" s="215">
        <f>IF(N369="základní",J369,0)</f>
        <v>0</v>
      </c>
      <c r="BF369" s="215">
        <f>IF(N369="snížená",J369,0)</f>
        <v>0</v>
      </c>
      <c r="BG369" s="215">
        <f>IF(N369="zákl. přenesená",J369,0)</f>
        <v>0</v>
      </c>
      <c r="BH369" s="215">
        <f>IF(N369="sníž. přenesená",J369,0)</f>
        <v>0</v>
      </c>
      <c r="BI369" s="215">
        <f>IF(N369="nulová",J369,0)</f>
        <v>0</v>
      </c>
      <c r="BJ369" s="17" t="s">
        <v>88</v>
      </c>
      <c r="BK369" s="215">
        <f>ROUND(I369*H369,2)</f>
        <v>0</v>
      </c>
      <c r="BL369" s="17" t="s">
        <v>143</v>
      </c>
      <c r="BM369" s="214" t="s">
        <v>665</v>
      </c>
    </row>
    <row r="370" spans="1:65" s="2" customFormat="1" ht="19.5">
      <c r="A370" s="34"/>
      <c r="B370" s="35"/>
      <c r="C370" s="36"/>
      <c r="D370" s="216" t="s">
        <v>146</v>
      </c>
      <c r="E370" s="36"/>
      <c r="F370" s="217" t="s">
        <v>666</v>
      </c>
      <c r="G370" s="36"/>
      <c r="H370" s="36"/>
      <c r="I370" s="115"/>
      <c r="J370" s="36"/>
      <c r="K370" s="36"/>
      <c r="L370" s="39"/>
      <c r="M370" s="218"/>
      <c r="N370" s="219"/>
      <c r="O370" s="71"/>
      <c r="P370" s="71"/>
      <c r="Q370" s="71"/>
      <c r="R370" s="71"/>
      <c r="S370" s="71"/>
      <c r="T370" s="72"/>
      <c r="U370" s="34"/>
      <c r="V370" s="34"/>
      <c r="W370" s="34"/>
      <c r="X370" s="34"/>
      <c r="Y370" s="34"/>
      <c r="Z370" s="34"/>
      <c r="AA370" s="34"/>
      <c r="AB370" s="34"/>
      <c r="AC370" s="34"/>
      <c r="AD370" s="34"/>
      <c r="AE370" s="34"/>
      <c r="AT370" s="17" t="s">
        <v>146</v>
      </c>
      <c r="AU370" s="17" t="s">
        <v>90</v>
      </c>
    </row>
    <row r="371" spans="1:65" s="13" customFormat="1" ht="11.25">
      <c r="B371" s="220"/>
      <c r="C371" s="221"/>
      <c r="D371" s="216" t="s">
        <v>148</v>
      </c>
      <c r="E371" s="222" t="s">
        <v>1</v>
      </c>
      <c r="F371" s="223" t="s">
        <v>667</v>
      </c>
      <c r="G371" s="221"/>
      <c r="H371" s="224">
        <v>11248</v>
      </c>
      <c r="I371" s="225"/>
      <c r="J371" s="221"/>
      <c r="K371" s="221"/>
      <c r="L371" s="226"/>
      <c r="M371" s="227"/>
      <c r="N371" s="228"/>
      <c r="O371" s="228"/>
      <c r="P371" s="228"/>
      <c r="Q371" s="228"/>
      <c r="R371" s="228"/>
      <c r="S371" s="228"/>
      <c r="T371" s="229"/>
      <c r="AT371" s="230" t="s">
        <v>148</v>
      </c>
      <c r="AU371" s="230" t="s">
        <v>90</v>
      </c>
      <c r="AV371" s="13" t="s">
        <v>90</v>
      </c>
      <c r="AW371" s="13" t="s">
        <v>38</v>
      </c>
      <c r="AX371" s="13" t="s">
        <v>88</v>
      </c>
      <c r="AY371" s="230" t="s">
        <v>134</v>
      </c>
    </row>
    <row r="372" spans="1:65" s="2" customFormat="1" ht="33" customHeight="1">
      <c r="A372" s="34"/>
      <c r="B372" s="35"/>
      <c r="C372" s="203" t="s">
        <v>668</v>
      </c>
      <c r="D372" s="203" t="s">
        <v>138</v>
      </c>
      <c r="E372" s="204" t="s">
        <v>669</v>
      </c>
      <c r="F372" s="205" t="s">
        <v>670</v>
      </c>
      <c r="G372" s="206" t="s">
        <v>157</v>
      </c>
      <c r="H372" s="207">
        <v>734</v>
      </c>
      <c r="I372" s="208"/>
      <c r="J372" s="209">
        <f>ROUND(I372*H372,2)</f>
        <v>0</v>
      </c>
      <c r="K372" s="205" t="s">
        <v>142</v>
      </c>
      <c r="L372" s="39"/>
      <c r="M372" s="210" t="s">
        <v>1</v>
      </c>
      <c r="N372" s="211" t="s">
        <v>45</v>
      </c>
      <c r="O372" s="71"/>
      <c r="P372" s="212">
        <f>O372*H372</f>
        <v>0</v>
      </c>
      <c r="Q372" s="212">
        <v>0</v>
      </c>
      <c r="R372" s="212">
        <f>Q372*H372</f>
        <v>0</v>
      </c>
      <c r="S372" s="212">
        <v>0</v>
      </c>
      <c r="T372" s="213">
        <f>S372*H372</f>
        <v>0</v>
      </c>
      <c r="U372" s="34"/>
      <c r="V372" s="34"/>
      <c r="W372" s="34"/>
      <c r="X372" s="34"/>
      <c r="Y372" s="34"/>
      <c r="Z372" s="34"/>
      <c r="AA372" s="34"/>
      <c r="AB372" s="34"/>
      <c r="AC372" s="34"/>
      <c r="AD372" s="34"/>
      <c r="AE372" s="34"/>
      <c r="AR372" s="214" t="s">
        <v>143</v>
      </c>
      <c r="AT372" s="214" t="s">
        <v>138</v>
      </c>
      <c r="AU372" s="214" t="s">
        <v>90</v>
      </c>
      <c r="AY372" s="17" t="s">
        <v>134</v>
      </c>
      <c r="BE372" s="215">
        <f>IF(N372="základní",J372,0)</f>
        <v>0</v>
      </c>
      <c r="BF372" s="215">
        <f>IF(N372="snížená",J372,0)</f>
        <v>0</v>
      </c>
      <c r="BG372" s="215">
        <f>IF(N372="zákl. přenesená",J372,0)</f>
        <v>0</v>
      </c>
      <c r="BH372" s="215">
        <f>IF(N372="sníž. přenesená",J372,0)</f>
        <v>0</v>
      </c>
      <c r="BI372" s="215">
        <f>IF(N372="nulová",J372,0)</f>
        <v>0</v>
      </c>
      <c r="BJ372" s="17" t="s">
        <v>88</v>
      </c>
      <c r="BK372" s="215">
        <f>ROUND(I372*H372,2)</f>
        <v>0</v>
      </c>
      <c r="BL372" s="17" t="s">
        <v>143</v>
      </c>
      <c r="BM372" s="214" t="s">
        <v>671</v>
      </c>
    </row>
    <row r="373" spans="1:65" s="2" customFormat="1" ht="19.5">
      <c r="A373" s="34"/>
      <c r="B373" s="35"/>
      <c r="C373" s="36"/>
      <c r="D373" s="216" t="s">
        <v>146</v>
      </c>
      <c r="E373" s="36"/>
      <c r="F373" s="217" t="s">
        <v>660</v>
      </c>
      <c r="G373" s="36"/>
      <c r="H373" s="36"/>
      <c r="I373" s="115"/>
      <c r="J373" s="36"/>
      <c r="K373" s="36"/>
      <c r="L373" s="39"/>
      <c r="M373" s="218"/>
      <c r="N373" s="219"/>
      <c r="O373" s="71"/>
      <c r="P373" s="71"/>
      <c r="Q373" s="71"/>
      <c r="R373" s="71"/>
      <c r="S373" s="71"/>
      <c r="T373" s="72"/>
      <c r="U373" s="34"/>
      <c r="V373" s="34"/>
      <c r="W373" s="34"/>
      <c r="X373" s="34"/>
      <c r="Y373" s="34"/>
      <c r="Z373" s="34"/>
      <c r="AA373" s="34"/>
      <c r="AB373" s="34"/>
      <c r="AC373" s="34"/>
      <c r="AD373" s="34"/>
      <c r="AE373" s="34"/>
      <c r="AT373" s="17" t="s">
        <v>146</v>
      </c>
      <c r="AU373" s="17" t="s">
        <v>90</v>
      </c>
    </row>
    <row r="374" spans="1:65" s="13" customFormat="1" ht="11.25">
      <c r="B374" s="220"/>
      <c r="C374" s="221"/>
      <c r="D374" s="216" t="s">
        <v>148</v>
      </c>
      <c r="E374" s="222" t="s">
        <v>1</v>
      </c>
      <c r="F374" s="223" t="s">
        <v>672</v>
      </c>
      <c r="G374" s="221"/>
      <c r="H374" s="224">
        <v>734</v>
      </c>
      <c r="I374" s="225"/>
      <c r="J374" s="221"/>
      <c r="K374" s="221"/>
      <c r="L374" s="226"/>
      <c r="M374" s="227"/>
      <c r="N374" s="228"/>
      <c r="O374" s="228"/>
      <c r="P374" s="228"/>
      <c r="Q374" s="228"/>
      <c r="R374" s="228"/>
      <c r="S374" s="228"/>
      <c r="T374" s="229"/>
      <c r="AT374" s="230" t="s">
        <v>148</v>
      </c>
      <c r="AU374" s="230" t="s">
        <v>90</v>
      </c>
      <c r="AV374" s="13" t="s">
        <v>90</v>
      </c>
      <c r="AW374" s="13" t="s">
        <v>38</v>
      </c>
      <c r="AX374" s="13" t="s">
        <v>88</v>
      </c>
      <c r="AY374" s="230" t="s">
        <v>134</v>
      </c>
    </row>
    <row r="375" spans="1:65" s="2" customFormat="1" ht="33" customHeight="1">
      <c r="A375" s="34"/>
      <c r="B375" s="35"/>
      <c r="C375" s="203" t="s">
        <v>673</v>
      </c>
      <c r="D375" s="203" t="s">
        <v>138</v>
      </c>
      <c r="E375" s="204" t="s">
        <v>674</v>
      </c>
      <c r="F375" s="205" t="s">
        <v>675</v>
      </c>
      <c r="G375" s="206" t="s">
        <v>157</v>
      </c>
      <c r="H375" s="207">
        <v>734</v>
      </c>
      <c r="I375" s="208"/>
      <c r="J375" s="209">
        <f>ROUND(I375*H375,2)</f>
        <v>0</v>
      </c>
      <c r="K375" s="205" t="s">
        <v>142</v>
      </c>
      <c r="L375" s="39"/>
      <c r="M375" s="210" t="s">
        <v>1</v>
      </c>
      <c r="N375" s="211" t="s">
        <v>45</v>
      </c>
      <c r="O375" s="71"/>
      <c r="P375" s="212">
        <f>O375*H375</f>
        <v>0</v>
      </c>
      <c r="Q375" s="212">
        <v>0</v>
      </c>
      <c r="R375" s="212">
        <f>Q375*H375</f>
        <v>0</v>
      </c>
      <c r="S375" s="212">
        <v>0</v>
      </c>
      <c r="T375" s="213">
        <f>S375*H375</f>
        <v>0</v>
      </c>
      <c r="U375" s="34"/>
      <c r="V375" s="34"/>
      <c r="W375" s="34"/>
      <c r="X375" s="34"/>
      <c r="Y375" s="34"/>
      <c r="Z375" s="34"/>
      <c r="AA375" s="34"/>
      <c r="AB375" s="34"/>
      <c r="AC375" s="34"/>
      <c r="AD375" s="34"/>
      <c r="AE375" s="34"/>
      <c r="AR375" s="214" t="s">
        <v>143</v>
      </c>
      <c r="AT375" s="214" t="s">
        <v>138</v>
      </c>
      <c r="AU375" s="214" t="s">
        <v>90</v>
      </c>
      <c r="AY375" s="17" t="s">
        <v>134</v>
      </c>
      <c r="BE375" s="215">
        <f>IF(N375="základní",J375,0)</f>
        <v>0</v>
      </c>
      <c r="BF375" s="215">
        <f>IF(N375="snížená",J375,0)</f>
        <v>0</v>
      </c>
      <c r="BG375" s="215">
        <f>IF(N375="zákl. přenesená",J375,0)</f>
        <v>0</v>
      </c>
      <c r="BH375" s="215">
        <f>IF(N375="sníž. přenesená",J375,0)</f>
        <v>0</v>
      </c>
      <c r="BI375" s="215">
        <f>IF(N375="nulová",J375,0)</f>
        <v>0</v>
      </c>
      <c r="BJ375" s="17" t="s">
        <v>88</v>
      </c>
      <c r="BK375" s="215">
        <f>ROUND(I375*H375,2)</f>
        <v>0</v>
      </c>
      <c r="BL375" s="17" t="s">
        <v>143</v>
      </c>
      <c r="BM375" s="214" t="s">
        <v>676</v>
      </c>
    </row>
    <row r="376" spans="1:65" s="2" customFormat="1" ht="19.5">
      <c r="A376" s="34"/>
      <c r="B376" s="35"/>
      <c r="C376" s="36"/>
      <c r="D376" s="216" t="s">
        <v>146</v>
      </c>
      <c r="E376" s="36"/>
      <c r="F376" s="217" t="s">
        <v>666</v>
      </c>
      <c r="G376" s="36"/>
      <c r="H376" s="36"/>
      <c r="I376" s="115"/>
      <c r="J376" s="36"/>
      <c r="K376" s="36"/>
      <c r="L376" s="39"/>
      <c r="M376" s="218"/>
      <c r="N376" s="219"/>
      <c r="O376" s="71"/>
      <c r="P376" s="71"/>
      <c r="Q376" s="71"/>
      <c r="R376" s="71"/>
      <c r="S376" s="71"/>
      <c r="T376" s="72"/>
      <c r="U376" s="34"/>
      <c r="V376" s="34"/>
      <c r="W376" s="34"/>
      <c r="X376" s="34"/>
      <c r="Y376" s="34"/>
      <c r="Z376" s="34"/>
      <c r="AA376" s="34"/>
      <c r="AB376" s="34"/>
      <c r="AC376" s="34"/>
      <c r="AD376" s="34"/>
      <c r="AE376" s="34"/>
      <c r="AT376" s="17" t="s">
        <v>146</v>
      </c>
      <c r="AU376" s="17" t="s">
        <v>90</v>
      </c>
    </row>
    <row r="377" spans="1:65" s="13" customFormat="1" ht="11.25">
      <c r="B377" s="220"/>
      <c r="C377" s="221"/>
      <c r="D377" s="216" t="s">
        <v>148</v>
      </c>
      <c r="E377" s="222" t="s">
        <v>1</v>
      </c>
      <c r="F377" s="223" t="s">
        <v>677</v>
      </c>
      <c r="G377" s="221"/>
      <c r="H377" s="224">
        <v>734</v>
      </c>
      <c r="I377" s="225"/>
      <c r="J377" s="221"/>
      <c r="K377" s="221"/>
      <c r="L377" s="226"/>
      <c r="M377" s="227"/>
      <c r="N377" s="228"/>
      <c r="O377" s="228"/>
      <c r="P377" s="228"/>
      <c r="Q377" s="228"/>
      <c r="R377" s="228"/>
      <c r="S377" s="228"/>
      <c r="T377" s="229"/>
      <c r="AT377" s="230" t="s">
        <v>148</v>
      </c>
      <c r="AU377" s="230" t="s">
        <v>90</v>
      </c>
      <c r="AV377" s="13" t="s">
        <v>90</v>
      </c>
      <c r="AW377" s="13" t="s">
        <v>38</v>
      </c>
      <c r="AX377" s="13" t="s">
        <v>88</v>
      </c>
      <c r="AY377" s="230" t="s">
        <v>134</v>
      </c>
    </row>
    <row r="378" spans="1:65" s="2" customFormat="1" ht="21.75" customHeight="1">
      <c r="A378" s="34"/>
      <c r="B378" s="35"/>
      <c r="C378" s="203" t="s">
        <v>678</v>
      </c>
      <c r="D378" s="203" t="s">
        <v>138</v>
      </c>
      <c r="E378" s="204" t="s">
        <v>679</v>
      </c>
      <c r="F378" s="205" t="s">
        <v>680</v>
      </c>
      <c r="G378" s="206" t="s">
        <v>157</v>
      </c>
      <c r="H378" s="207">
        <v>23964</v>
      </c>
      <c r="I378" s="208"/>
      <c r="J378" s="209">
        <f>ROUND(I378*H378,2)</f>
        <v>0</v>
      </c>
      <c r="K378" s="205" t="s">
        <v>142</v>
      </c>
      <c r="L378" s="39"/>
      <c r="M378" s="210" t="s">
        <v>1</v>
      </c>
      <c r="N378" s="211" t="s">
        <v>45</v>
      </c>
      <c r="O378" s="71"/>
      <c r="P378" s="212">
        <f>O378*H378</f>
        <v>0</v>
      </c>
      <c r="Q378" s="212">
        <v>0</v>
      </c>
      <c r="R378" s="212">
        <f>Q378*H378</f>
        <v>0</v>
      </c>
      <c r="S378" s="212">
        <v>0</v>
      </c>
      <c r="T378" s="213">
        <f>S378*H378</f>
        <v>0</v>
      </c>
      <c r="U378" s="34"/>
      <c r="V378" s="34"/>
      <c r="W378" s="34"/>
      <c r="X378" s="34"/>
      <c r="Y378" s="34"/>
      <c r="Z378" s="34"/>
      <c r="AA378" s="34"/>
      <c r="AB378" s="34"/>
      <c r="AC378" s="34"/>
      <c r="AD378" s="34"/>
      <c r="AE378" s="34"/>
      <c r="AR378" s="214" t="s">
        <v>143</v>
      </c>
      <c r="AT378" s="214" t="s">
        <v>138</v>
      </c>
      <c r="AU378" s="214" t="s">
        <v>90</v>
      </c>
      <c r="AY378" s="17" t="s">
        <v>134</v>
      </c>
      <c r="BE378" s="215">
        <f>IF(N378="základní",J378,0)</f>
        <v>0</v>
      </c>
      <c r="BF378" s="215">
        <f>IF(N378="snížená",J378,0)</f>
        <v>0</v>
      </c>
      <c r="BG378" s="215">
        <f>IF(N378="zákl. přenesená",J378,0)</f>
        <v>0</v>
      </c>
      <c r="BH378" s="215">
        <f>IF(N378="sníž. přenesená",J378,0)</f>
        <v>0</v>
      </c>
      <c r="BI378" s="215">
        <f>IF(N378="nulová",J378,0)</f>
        <v>0</v>
      </c>
      <c r="BJ378" s="17" t="s">
        <v>88</v>
      </c>
      <c r="BK378" s="215">
        <f>ROUND(I378*H378,2)</f>
        <v>0</v>
      </c>
      <c r="BL378" s="17" t="s">
        <v>143</v>
      </c>
      <c r="BM378" s="214" t="s">
        <v>681</v>
      </c>
    </row>
    <row r="379" spans="1:65" s="2" customFormat="1" ht="39">
      <c r="A379" s="34"/>
      <c r="B379" s="35"/>
      <c r="C379" s="36"/>
      <c r="D379" s="216" t="s">
        <v>146</v>
      </c>
      <c r="E379" s="36"/>
      <c r="F379" s="217" t="s">
        <v>682</v>
      </c>
      <c r="G379" s="36"/>
      <c r="H379" s="36"/>
      <c r="I379" s="115"/>
      <c r="J379" s="36"/>
      <c r="K379" s="36"/>
      <c r="L379" s="39"/>
      <c r="M379" s="218"/>
      <c r="N379" s="219"/>
      <c r="O379" s="71"/>
      <c r="P379" s="71"/>
      <c r="Q379" s="71"/>
      <c r="R379" s="71"/>
      <c r="S379" s="71"/>
      <c r="T379" s="72"/>
      <c r="U379" s="34"/>
      <c r="V379" s="34"/>
      <c r="W379" s="34"/>
      <c r="X379" s="34"/>
      <c r="Y379" s="34"/>
      <c r="Z379" s="34"/>
      <c r="AA379" s="34"/>
      <c r="AB379" s="34"/>
      <c r="AC379" s="34"/>
      <c r="AD379" s="34"/>
      <c r="AE379" s="34"/>
      <c r="AT379" s="17" t="s">
        <v>146</v>
      </c>
      <c r="AU379" s="17" t="s">
        <v>90</v>
      </c>
    </row>
    <row r="380" spans="1:65" s="13" customFormat="1" ht="11.25">
      <c r="B380" s="220"/>
      <c r="C380" s="221"/>
      <c r="D380" s="216" t="s">
        <v>148</v>
      </c>
      <c r="E380" s="222" t="s">
        <v>1</v>
      </c>
      <c r="F380" s="223" t="s">
        <v>655</v>
      </c>
      <c r="G380" s="221"/>
      <c r="H380" s="224">
        <v>23964</v>
      </c>
      <c r="I380" s="225"/>
      <c r="J380" s="221"/>
      <c r="K380" s="221"/>
      <c r="L380" s="226"/>
      <c r="M380" s="227"/>
      <c r="N380" s="228"/>
      <c r="O380" s="228"/>
      <c r="P380" s="228"/>
      <c r="Q380" s="228"/>
      <c r="R380" s="228"/>
      <c r="S380" s="228"/>
      <c r="T380" s="229"/>
      <c r="AT380" s="230" t="s">
        <v>148</v>
      </c>
      <c r="AU380" s="230" t="s">
        <v>90</v>
      </c>
      <c r="AV380" s="13" t="s">
        <v>90</v>
      </c>
      <c r="AW380" s="13" t="s">
        <v>38</v>
      </c>
      <c r="AX380" s="13" t="s">
        <v>88</v>
      </c>
      <c r="AY380" s="230" t="s">
        <v>134</v>
      </c>
    </row>
    <row r="381" spans="1:65" s="2" customFormat="1" ht="21.75" customHeight="1">
      <c r="A381" s="34"/>
      <c r="B381" s="35"/>
      <c r="C381" s="203" t="s">
        <v>683</v>
      </c>
      <c r="D381" s="203" t="s">
        <v>138</v>
      </c>
      <c r="E381" s="204" t="s">
        <v>684</v>
      </c>
      <c r="F381" s="205" t="s">
        <v>685</v>
      </c>
      <c r="G381" s="206" t="s">
        <v>157</v>
      </c>
      <c r="H381" s="207">
        <v>11982</v>
      </c>
      <c r="I381" s="208"/>
      <c r="J381" s="209">
        <f>ROUND(I381*H381,2)</f>
        <v>0</v>
      </c>
      <c r="K381" s="205" t="s">
        <v>142</v>
      </c>
      <c r="L381" s="39"/>
      <c r="M381" s="210" t="s">
        <v>1</v>
      </c>
      <c r="N381" s="211" t="s">
        <v>45</v>
      </c>
      <c r="O381" s="71"/>
      <c r="P381" s="212">
        <f>O381*H381</f>
        <v>0</v>
      </c>
      <c r="Q381" s="212">
        <v>0</v>
      </c>
      <c r="R381" s="212">
        <f>Q381*H381</f>
        <v>0</v>
      </c>
      <c r="S381" s="212">
        <v>0</v>
      </c>
      <c r="T381" s="213">
        <f>S381*H381</f>
        <v>0</v>
      </c>
      <c r="U381" s="34"/>
      <c r="V381" s="34"/>
      <c r="W381" s="34"/>
      <c r="X381" s="34"/>
      <c r="Y381" s="34"/>
      <c r="Z381" s="34"/>
      <c r="AA381" s="34"/>
      <c r="AB381" s="34"/>
      <c r="AC381" s="34"/>
      <c r="AD381" s="34"/>
      <c r="AE381" s="34"/>
      <c r="AR381" s="214" t="s">
        <v>143</v>
      </c>
      <c r="AT381" s="214" t="s">
        <v>138</v>
      </c>
      <c r="AU381" s="214" t="s">
        <v>90</v>
      </c>
      <c r="AY381" s="17" t="s">
        <v>134</v>
      </c>
      <c r="BE381" s="215">
        <f>IF(N381="základní",J381,0)</f>
        <v>0</v>
      </c>
      <c r="BF381" s="215">
        <f>IF(N381="snížená",J381,0)</f>
        <v>0</v>
      </c>
      <c r="BG381" s="215">
        <f>IF(N381="zákl. přenesená",J381,0)</f>
        <v>0</v>
      </c>
      <c r="BH381" s="215">
        <f>IF(N381="sníž. přenesená",J381,0)</f>
        <v>0</v>
      </c>
      <c r="BI381" s="215">
        <f>IF(N381="nulová",J381,0)</f>
        <v>0</v>
      </c>
      <c r="BJ381" s="17" t="s">
        <v>88</v>
      </c>
      <c r="BK381" s="215">
        <f>ROUND(I381*H381,2)</f>
        <v>0</v>
      </c>
      <c r="BL381" s="17" t="s">
        <v>143</v>
      </c>
      <c r="BM381" s="214" t="s">
        <v>686</v>
      </c>
    </row>
    <row r="382" spans="1:65" s="2" customFormat="1" ht="87.75">
      <c r="A382" s="34"/>
      <c r="B382" s="35"/>
      <c r="C382" s="36"/>
      <c r="D382" s="216" t="s">
        <v>146</v>
      </c>
      <c r="E382" s="36"/>
      <c r="F382" s="217" t="s">
        <v>687</v>
      </c>
      <c r="G382" s="36"/>
      <c r="H382" s="36"/>
      <c r="I382" s="115"/>
      <c r="J382" s="36"/>
      <c r="K382" s="36"/>
      <c r="L382" s="39"/>
      <c r="M382" s="218"/>
      <c r="N382" s="219"/>
      <c r="O382" s="71"/>
      <c r="P382" s="71"/>
      <c r="Q382" s="71"/>
      <c r="R382" s="71"/>
      <c r="S382" s="71"/>
      <c r="T382" s="72"/>
      <c r="U382" s="34"/>
      <c r="V382" s="34"/>
      <c r="W382" s="34"/>
      <c r="X382" s="34"/>
      <c r="Y382" s="34"/>
      <c r="Z382" s="34"/>
      <c r="AA382" s="34"/>
      <c r="AB382" s="34"/>
      <c r="AC382" s="34"/>
      <c r="AD382" s="34"/>
      <c r="AE382" s="34"/>
      <c r="AT382" s="17" t="s">
        <v>146</v>
      </c>
      <c r="AU382" s="17" t="s">
        <v>90</v>
      </c>
    </row>
    <row r="383" spans="1:65" s="13" customFormat="1" ht="11.25">
      <c r="B383" s="220"/>
      <c r="C383" s="221"/>
      <c r="D383" s="216" t="s">
        <v>148</v>
      </c>
      <c r="E383" s="222" t="s">
        <v>1</v>
      </c>
      <c r="F383" s="223" t="s">
        <v>649</v>
      </c>
      <c r="G383" s="221"/>
      <c r="H383" s="224">
        <v>11248</v>
      </c>
      <c r="I383" s="225"/>
      <c r="J383" s="221"/>
      <c r="K383" s="221"/>
      <c r="L383" s="226"/>
      <c r="M383" s="227"/>
      <c r="N383" s="228"/>
      <c r="O383" s="228"/>
      <c r="P383" s="228"/>
      <c r="Q383" s="228"/>
      <c r="R383" s="228"/>
      <c r="S383" s="228"/>
      <c r="T383" s="229"/>
      <c r="AT383" s="230" t="s">
        <v>148</v>
      </c>
      <c r="AU383" s="230" t="s">
        <v>90</v>
      </c>
      <c r="AV383" s="13" t="s">
        <v>90</v>
      </c>
      <c r="AW383" s="13" t="s">
        <v>38</v>
      </c>
      <c r="AX383" s="13" t="s">
        <v>80</v>
      </c>
      <c r="AY383" s="230" t="s">
        <v>134</v>
      </c>
    </row>
    <row r="384" spans="1:65" s="13" customFormat="1" ht="11.25">
      <c r="B384" s="220"/>
      <c r="C384" s="221"/>
      <c r="D384" s="216" t="s">
        <v>148</v>
      </c>
      <c r="E384" s="222" t="s">
        <v>1</v>
      </c>
      <c r="F384" s="223" t="s">
        <v>650</v>
      </c>
      <c r="G384" s="221"/>
      <c r="H384" s="224">
        <v>734</v>
      </c>
      <c r="I384" s="225"/>
      <c r="J384" s="221"/>
      <c r="K384" s="221"/>
      <c r="L384" s="226"/>
      <c r="M384" s="227"/>
      <c r="N384" s="228"/>
      <c r="O384" s="228"/>
      <c r="P384" s="228"/>
      <c r="Q384" s="228"/>
      <c r="R384" s="228"/>
      <c r="S384" s="228"/>
      <c r="T384" s="229"/>
      <c r="AT384" s="230" t="s">
        <v>148</v>
      </c>
      <c r="AU384" s="230" t="s">
        <v>90</v>
      </c>
      <c r="AV384" s="13" t="s">
        <v>90</v>
      </c>
      <c r="AW384" s="13" t="s">
        <v>38</v>
      </c>
      <c r="AX384" s="13" t="s">
        <v>80</v>
      </c>
      <c r="AY384" s="230" t="s">
        <v>134</v>
      </c>
    </row>
    <row r="385" spans="1:65" s="15" customFormat="1" ht="11.25">
      <c r="B385" s="244"/>
      <c r="C385" s="245"/>
      <c r="D385" s="216" t="s">
        <v>148</v>
      </c>
      <c r="E385" s="246" t="s">
        <v>1</v>
      </c>
      <c r="F385" s="247" t="s">
        <v>392</v>
      </c>
      <c r="G385" s="245"/>
      <c r="H385" s="248">
        <v>11982</v>
      </c>
      <c r="I385" s="249"/>
      <c r="J385" s="245"/>
      <c r="K385" s="245"/>
      <c r="L385" s="250"/>
      <c r="M385" s="251"/>
      <c r="N385" s="252"/>
      <c r="O385" s="252"/>
      <c r="P385" s="252"/>
      <c r="Q385" s="252"/>
      <c r="R385" s="252"/>
      <c r="S385" s="252"/>
      <c r="T385" s="253"/>
      <c r="AT385" s="254" t="s">
        <v>148</v>
      </c>
      <c r="AU385" s="254" t="s">
        <v>90</v>
      </c>
      <c r="AV385" s="15" t="s">
        <v>143</v>
      </c>
      <c r="AW385" s="15" t="s">
        <v>38</v>
      </c>
      <c r="AX385" s="15" t="s">
        <v>88</v>
      </c>
      <c r="AY385" s="254" t="s">
        <v>134</v>
      </c>
    </row>
    <row r="386" spans="1:65" s="2" customFormat="1" ht="21.75" customHeight="1">
      <c r="A386" s="34"/>
      <c r="B386" s="35"/>
      <c r="C386" s="203" t="s">
        <v>688</v>
      </c>
      <c r="D386" s="203" t="s">
        <v>138</v>
      </c>
      <c r="E386" s="204" t="s">
        <v>689</v>
      </c>
      <c r="F386" s="205" t="s">
        <v>690</v>
      </c>
      <c r="G386" s="206" t="s">
        <v>157</v>
      </c>
      <c r="H386" s="207">
        <v>11248</v>
      </c>
      <c r="I386" s="208"/>
      <c r="J386" s="209">
        <f>ROUND(I386*H386,2)</f>
        <v>0</v>
      </c>
      <c r="K386" s="205" t="s">
        <v>142</v>
      </c>
      <c r="L386" s="39"/>
      <c r="M386" s="210" t="s">
        <v>1</v>
      </c>
      <c r="N386" s="211" t="s">
        <v>45</v>
      </c>
      <c r="O386" s="71"/>
      <c r="P386" s="212">
        <f>O386*H386</f>
        <v>0</v>
      </c>
      <c r="Q386" s="212">
        <v>0</v>
      </c>
      <c r="R386" s="212">
        <f>Q386*H386</f>
        <v>0</v>
      </c>
      <c r="S386" s="212">
        <v>0</v>
      </c>
      <c r="T386" s="213">
        <f>S386*H386</f>
        <v>0</v>
      </c>
      <c r="U386" s="34"/>
      <c r="V386" s="34"/>
      <c r="W386" s="34"/>
      <c r="X386" s="34"/>
      <c r="Y386" s="34"/>
      <c r="Z386" s="34"/>
      <c r="AA386" s="34"/>
      <c r="AB386" s="34"/>
      <c r="AC386" s="34"/>
      <c r="AD386" s="34"/>
      <c r="AE386" s="34"/>
      <c r="AR386" s="214" t="s">
        <v>143</v>
      </c>
      <c r="AT386" s="214" t="s">
        <v>138</v>
      </c>
      <c r="AU386" s="214" t="s">
        <v>90</v>
      </c>
      <c r="AY386" s="17" t="s">
        <v>134</v>
      </c>
      <c r="BE386" s="215">
        <f>IF(N386="základní",J386,0)</f>
        <v>0</v>
      </c>
      <c r="BF386" s="215">
        <f>IF(N386="snížená",J386,0)</f>
        <v>0</v>
      </c>
      <c r="BG386" s="215">
        <f>IF(N386="zákl. přenesená",J386,0)</f>
        <v>0</v>
      </c>
      <c r="BH386" s="215">
        <f>IF(N386="sníž. přenesená",J386,0)</f>
        <v>0</v>
      </c>
      <c r="BI386" s="215">
        <f>IF(N386="nulová",J386,0)</f>
        <v>0</v>
      </c>
      <c r="BJ386" s="17" t="s">
        <v>88</v>
      </c>
      <c r="BK386" s="215">
        <f>ROUND(I386*H386,2)</f>
        <v>0</v>
      </c>
      <c r="BL386" s="17" t="s">
        <v>143</v>
      </c>
      <c r="BM386" s="214" t="s">
        <v>691</v>
      </c>
    </row>
    <row r="387" spans="1:65" s="13" customFormat="1" ht="11.25">
      <c r="B387" s="220"/>
      <c r="C387" s="221"/>
      <c r="D387" s="216" t="s">
        <v>148</v>
      </c>
      <c r="E387" s="222" t="s">
        <v>1</v>
      </c>
      <c r="F387" s="223" t="s">
        <v>692</v>
      </c>
      <c r="G387" s="221"/>
      <c r="H387" s="224">
        <v>11248</v>
      </c>
      <c r="I387" s="225"/>
      <c r="J387" s="221"/>
      <c r="K387" s="221"/>
      <c r="L387" s="226"/>
      <c r="M387" s="227"/>
      <c r="N387" s="228"/>
      <c r="O387" s="228"/>
      <c r="P387" s="228"/>
      <c r="Q387" s="228"/>
      <c r="R387" s="228"/>
      <c r="S387" s="228"/>
      <c r="T387" s="229"/>
      <c r="AT387" s="230" t="s">
        <v>148</v>
      </c>
      <c r="AU387" s="230" t="s">
        <v>90</v>
      </c>
      <c r="AV387" s="13" t="s">
        <v>90</v>
      </c>
      <c r="AW387" s="13" t="s">
        <v>38</v>
      </c>
      <c r="AX387" s="13" t="s">
        <v>88</v>
      </c>
      <c r="AY387" s="230" t="s">
        <v>134</v>
      </c>
    </row>
    <row r="388" spans="1:65" s="2" customFormat="1" ht="21.75" customHeight="1">
      <c r="A388" s="34"/>
      <c r="B388" s="35"/>
      <c r="C388" s="203" t="s">
        <v>446</v>
      </c>
      <c r="D388" s="203" t="s">
        <v>138</v>
      </c>
      <c r="E388" s="204" t="s">
        <v>693</v>
      </c>
      <c r="F388" s="205" t="s">
        <v>694</v>
      </c>
      <c r="G388" s="206" t="s">
        <v>157</v>
      </c>
      <c r="H388" s="207">
        <v>734</v>
      </c>
      <c r="I388" s="208"/>
      <c r="J388" s="209">
        <f>ROUND(I388*H388,2)</f>
        <v>0</v>
      </c>
      <c r="K388" s="205" t="s">
        <v>142</v>
      </c>
      <c r="L388" s="39"/>
      <c r="M388" s="210" t="s">
        <v>1</v>
      </c>
      <c r="N388" s="211" t="s">
        <v>45</v>
      </c>
      <c r="O388" s="71"/>
      <c r="P388" s="212">
        <f>O388*H388</f>
        <v>0</v>
      </c>
      <c r="Q388" s="212">
        <v>0</v>
      </c>
      <c r="R388" s="212">
        <f>Q388*H388</f>
        <v>0</v>
      </c>
      <c r="S388" s="212">
        <v>0</v>
      </c>
      <c r="T388" s="213">
        <f>S388*H388</f>
        <v>0</v>
      </c>
      <c r="U388" s="34"/>
      <c r="V388" s="34"/>
      <c r="W388" s="34"/>
      <c r="X388" s="34"/>
      <c r="Y388" s="34"/>
      <c r="Z388" s="34"/>
      <c r="AA388" s="34"/>
      <c r="AB388" s="34"/>
      <c r="AC388" s="34"/>
      <c r="AD388" s="34"/>
      <c r="AE388" s="34"/>
      <c r="AR388" s="214" t="s">
        <v>143</v>
      </c>
      <c r="AT388" s="214" t="s">
        <v>138</v>
      </c>
      <c r="AU388" s="214" t="s">
        <v>90</v>
      </c>
      <c r="AY388" s="17" t="s">
        <v>134</v>
      </c>
      <c r="BE388" s="215">
        <f>IF(N388="základní",J388,0)</f>
        <v>0</v>
      </c>
      <c r="BF388" s="215">
        <f>IF(N388="snížená",J388,0)</f>
        <v>0</v>
      </c>
      <c r="BG388" s="215">
        <f>IF(N388="zákl. přenesená",J388,0)</f>
        <v>0</v>
      </c>
      <c r="BH388" s="215">
        <f>IF(N388="sníž. přenesená",J388,0)</f>
        <v>0</v>
      </c>
      <c r="BI388" s="215">
        <f>IF(N388="nulová",J388,0)</f>
        <v>0</v>
      </c>
      <c r="BJ388" s="17" t="s">
        <v>88</v>
      </c>
      <c r="BK388" s="215">
        <f>ROUND(I388*H388,2)</f>
        <v>0</v>
      </c>
      <c r="BL388" s="17" t="s">
        <v>143</v>
      </c>
      <c r="BM388" s="214" t="s">
        <v>695</v>
      </c>
    </row>
    <row r="389" spans="1:65" s="13" customFormat="1" ht="11.25">
      <c r="B389" s="220"/>
      <c r="C389" s="221"/>
      <c r="D389" s="216" t="s">
        <v>148</v>
      </c>
      <c r="E389" s="222" t="s">
        <v>1</v>
      </c>
      <c r="F389" s="223" t="s">
        <v>696</v>
      </c>
      <c r="G389" s="221"/>
      <c r="H389" s="224">
        <v>734</v>
      </c>
      <c r="I389" s="225"/>
      <c r="J389" s="221"/>
      <c r="K389" s="221"/>
      <c r="L389" s="226"/>
      <c r="M389" s="227"/>
      <c r="N389" s="228"/>
      <c r="O389" s="228"/>
      <c r="P389" s="228"/>
      <c r="Q389" s="228"/>
      <c r="R389" s="228"/>
      <c r="S389" s="228"/>
      <c r="T389" s="229"/>
      <c r="AT389" s="230" t="s">
        <v>148</v>
      </c>
      <c r="AU389" s="230" t="s">
        <v>90</v>
      </c>
      <c r="AV389" s="13" t="s">
        <v>90</v>
      </c>
      <c r="AW389" s="13" t="s">
        <v>38</v>
      </c>
      <c r="AX389" s="13" t="s">
        <v>88</v>
      </c>
      <c r="AY389" s="230" t="s">
        <v>134</v>
      </c>
    </row>
    <row r="390" spans="1:65" s="2" customFormat="1" ht="21.75" customHeight="1">
      <c r="A390" s="34"/>
      <c r="B390" s="35"/>
      <c r="C390" s="203" t="s">
        <v>697</v>
      </c>
      <c r="D390" s="203" t="s">
        <v>138</v>
      </c>
      <c r="E390" s="204" t="s">
        <v>698</v>
      </c>
      <c r="F390" s="205" t="s">
        <v>699</v>
      </c>
      <c r="G390" s="206" t="s">
        <v>157</v>
      </c>
      <c r="H390" s="207">
        <v>450</v>
      </c>
      <c r="I390" s="208"/>
      <c r="J390" s="209">
        <f>ROUND(I390*H390,2)</f>
        <v>0</v>
      </c>
      <c r="K390" s="205" t="s">
        <v>142</v>
      </c>
      <c r="L390" s="39"/>
      <c r="M390" s="210" t="s">
        <v>1</v>
      </c>
      <c r="N390" s="211" t="s">
        <v>45</v>
      </c>
      <c r="O390" s="71"/>
      <c r="P390" s="212">
        <f>O390*H390</f>
        <v>0</v>
      </c>
      <c r="Q390" s="212">
        <v>0</v>
      </c>
      <c r="R390" s="212">
        <f>Q390*H390</f>
        <v>0</v>
      </c>
      <c r="S390" s="212">
        <v>0</v>
      </c>
      <c r="T390" s="213">
        <f>S390*H390</f>
        <v>0</v>
      </c>
      <c r="U390" s="34"/>
      <c r="V390" s="34"/>
      <c r="W390" s="34"/>
      <c r="X390" s="34"/>
      <c r="Y390" s="34"/>
      <c r="Z390" s="34"/>
      <c r="AA390" s="34"/>
      <c r="AB390" s="34"/>
      <c r="AC390" s="34"/>
      <c r="AD390" s="34"/>
      <c r="AE390" s="34"/>
      <c r="AR390" s="214" t="s">
        <v>143</v>
      </c>
      <c r="AT390" s="214" t="s">
        <v>138</v>
      </c>
      <c r="AU390" s="214" t="s">
        <v>90</v>
      </c>
      <c r="AY390" s="17" t="s">
        <v>134</v>
      </c>
      <c r="BE390" s="215">
        <f>IF(N390="základní",J390,0)</f>
        <v>0</v>
      </c>
      <c r="BF390" s="215">
        <f>IF(N390="snížená",J390,0)</f>
        <v>0</v>
      </c>
      <c r="BG390" s="215">
        <f>IF(N390="zákl. přenesená",J390,0)</f>
        <v>0</v>
      </c>
      <c r="BH390" s="215">
        <f>IF(N390="sníž. přenesená",J390,0)</f>
        <v>0</v>
      </c>
      <c r="BI390" s="215">
        <f>IF(N390="nulová",J390,0)</f>
        <v>0</v>
      </c>
      <c r="BJ390" s="17" t="s">
        <v>88</v>
      </c>
      <c r="BK390" s="215">
        <f>ROUND(I390*H390,2)</f>
        <v>0</v>
      </c>
      <c r="BL390" s="17" t="s">
        <v>143</v>
      </c>
      <c r="BM390" s="214" t="s">
        <v>700</v>
      </c>
    </row>
    <row r="391" spans="1:65" s="13" customFormat="1" ht="11.25">
      <c r="B391" s="220"/>
      <c r="C391" s="221"/>
      <c r="D391" s="216" t="s">
        <v>148</v>
      </c>
      <c r="E391" s="222" t="s">
        <v>1</v>
      </c>
      <c r="F391" s="223" t="s">
        <v>701</v>
      </c>
      <c r="G391" s="221"/>
      <c r="H391" s="224">
        <v>450</v>
      </c>
      <c r="I391" s="225"/>
      <c r="J391" s="221"/>
      <c r="K391" s="221"/>
      <c r="L391" s="226"/>
      <c r="M391" s="227"/>
      <c r="N391" s="228"/>
      <c r="O391" s="228"/>
      <c r="P391" s="228"/>
      <c r="Q391" s="228"/>
      <c r="R391" s="228"/>
      <c r="S391" s="228"/>
      <c r="T391" s="229"/>
      <c r="AT391" s="230" t="s">
        <v>148</v>
      </c>
      <c r="AU391" s="230" t="s">
        <v>90</v>
      </c>
      <c r="AV391" s="13" t="s">
        <v>90</v>
      </c>
      <c r="AW391" s="13" t="s">
        <v>38</v>
      </c>
      <c r="AX391" s="13" t="s">
        <v>88</v>
      </c>
      <c r="AY391" s="230" t="s">
        <v>134</v>
      </c>
    </row>
    <row r="392" spans="1:65" s="2" customFormat="1" ht="21.75" customHeight="1">
      <c r="A392" s="34"/>
      <c r="B392" s="35"/>
      <c r="C392" s="203" t="s">
        <v>702</v>
      </c>
      <c r="D392" s="203" t="s">
        <v>138</v>
      </c>
      <c r="E392" s="204" t="s">
        <v>703</v>
      </c>
      <c r="F392" s="205" t="s">
        <v>704</v>
      </c>
      <c r="G392" s="206" t="s">
        <v>157</v>
      </c>
      <c r="H392" s="207">
        <v>480</v>
      </c>
      <c r="I392" s="208"/>
      <c r="J392" s="209">
        <f>ROUND(I392*H392,2)</f>
        <v>0</v>
      </c>
      <c r="K392" s="205" t="s">
        <v>142</v>
      </c>
      <c r="L392" s="39"/>
      <c r="M392" s="210" t="s">
        <v>1</v>
      </c>
      <c r="N392" s="211" t="s">
        <v>45</v>
      </c>
      <c r="O392" s="71"/>
      <c r="P392" s="212">
        <f>O392*H392</f>
        <v>0</v>
      </c>
      <c r="Q392" s="212">
        <v>0</v>
      </c>
      <c r="R392" s="212">
        <f>Q392*H392</f>
        <v>0</v>
      </c>
      <c r="S392" s="212">
        <v>0</v>
      </c>
      <c r="T392" s="213">
        <f>S392*H392</f>
        <v>0</v>
      </c>
      <c r="U392" s="34"/>
      <c r="V392" s="34"/>
      <c r="W392" s="34"/>
      <c r="X392" s="34"/>
      <c r="Y392" s="34"/>
      <c r="Z392" s="34"/>
      <c r="AA392" s="34"/>
      <c r="AB392" s="34"/>
      <c r="AC392" s="34"/>
      <c r="AD392" s="34"/>
      <c r="AE392" s="34"/>
      <c r="AR392" s="214" t="s">
        <v>143</v>
      </c>
      <c r="AT392" s="214" t="s">
        <v>138</v>
      </c>
      <c r="AU392" s="214" t="s">
        <v>90</v>
      </c>
      <c r="AY392" s="17" t="s">
        <v>134</v>
      </c>
      <c r="BE392" s="215">
        <f>IF(N392="základní",J392,0)</f>
        <v>0</v>
      </c>
      <c r="BF392" s="215">
        <f>IF(N392="snížená",J392,0)</f>
        <v>0</v>
      </c>
      <c r="BG392" s="215">
        <f>IF(N392="zákl. přenesená",J392,0)</f>
        <v>0</v>
      </c>
      <c r="BH392" s="215">
        <f>IF(N392="sníž. přenesená",J392,0)</f>
        <v>0</v>
      </c>
      <c r="BI392" s="215">
        <f>IF(N392="nulová",J392,0)</f>
        <v>0</v>
      </c>
      <c r="BJ392" s="17" t="s">
        <v>88</v>
      </c>
      <c r="BK392" s="215">
        <f>ROUND(I392*H392,2)</f>
        <v>0</v>
      </c>
      <c r="BL392" s="17" t="s">
        <v>143</v>
      </c>
      <c r="BM392" s="214" t="s">
        <v>705</v>
      </c>
    </row>
    <row r="393" spans="1:65" s="13" customFormat="1" ht="11.25">
      <c r="B393" s="220"/>
      <c r="C393" s="221"/>
      <c r="D393" s="216" t="s">
        <v>148</v>
      </c>
      <c r="E393" s="222" t="s">
        <v>1</v>
      </c>
      <c r="F393" s="223" t="s">
        <v>706</v>
      </c>
      <c r="G393" s="221"/>
      <c r="H393" s="224">
        <v>480</v>
      </c>
      <c r="I393" s="225"/>
      <c r="J393" s="221"/>
      <c r="K393" s="221"/>
      <c r="L393" s="226"/>
      <c r="M393" s="227"/>
      <c r="N393" s="228"/>
      <c r="O393" s="228"/>
      <c r="P393" s="228"/>
      <c r="Q393" s="228"/>
      <c r="R393" s="228"/>
      <c r="S393" s="228"/>
      <c r="T393" s="229"/>
      <c r="AT393" s="230" t="s">
        <v>148</v>
      </c>
      <c r="AU393" s="230" t="s">
        <v>90</v>
      </c>
      <c r="AV393" s="13" t="s">
        <v>90</v>
      </c>
      <c r="AW393" s="13" t="s">
        <v>38</v>
      </c>
      <c r="AX393" s="13" t="s">
        <v>88</v>
      </c>
      <c r="AY393" s="230" t="s">
        <v>134</v>
      </c>
    </row>
    <row r="394" spans="1:65" s="14" customFormat="1" ht="11.25">
      <c r="B394" s="231"/>
      <c r="C394" s="232"/>
      <c r="D394" s="216" t="s">
        <v>148</v>
      </c>
      <c r="E394" s="233" t="s">
        <v>1</v>
      </c>
      <c r="F394" s="234" t="s">
        <v>188</v>
      </c>
      <c r="G394" s="232"/>
      <c r="H394" s="233" t="s">
        <v>1</v>
      </c>
      <c r="I394" s="235"/>
      <c r="J394" s="232"/>
      <c r="K394" s="232"/>
      <c r="L394" s="236"/>
      <c r="M394" s="237"/>
      <c r="N394" s="238"/>
      <c r="O394" s="238"/>
      <c r="P394" s="238"/>
      <c r="Q394" s="238"/>
      <c r="R394" s="238"/>
      <c r="S394" s="238"/>
      <c r="T394" s="239"/>
      <c r="AT394" s="240" t="s">
        <v>148</v>
      </c>
      <c r="AU394" s="240" t="s">
        <v>90</v>
      </c>
      <c r="AV394" s="14" t="s">
        <v>88</v>
      </c>
      <c r="AW394" s="14" t="s">
        <v>38</v>
      </c>
      <c r="AX394" s="14" t="s">
        <v>80</v>
      </c>
      <c r="AY394" s="240" t="s">
        <v>134</v>
      </c>
    </row>
    <row r="395" spans="1:65" s="2" customFormat="1" ht="21.75" customHeight="1">
      <c r="A395" s="34"/>
      <c r="B395" s="35"/>
      <c r="C395" s="203" t="s">
        <v>707</v>
      </c>
      <c r="D395" s="203" t="s">
        <v>138</v>
      </c>
      <c r="E395" s="204" t="s">
        <v>708</v>
      </c>
      <c r="F395" s="205" t="s">
        <v>709</v>
      </c>
      <c r="G395" s="206" t="s">
        <v>157</v>
      </c>
      <c r="H395" s="207">
        <v>480</v>
      </c>
      <c r="I395" s="208"/>
      <c r="J395" s="209">
        <f>ROUND(I395*H395,2)</f>
        <v>0</v>
      </c>
      <c r="K395" s="205" t="s">
        <v>142</v>
      </c>
      <c r="L395" s="39"/>
      <c r="M395" s="210" t="s">
        <v>1</v>
      </c>
      <c r="N395" s="211" t="s">
        <v>45</v>
      </c>
      <c r="O395" s="71"/>
      <c r="P395" s="212">
        <f>O395*H395</f>
        <v>0</v>
      </c>
      <c r="Q395" s="212">
        <v>0</v>
      </c>
      <c r="R395" s="212">
        <f>Q395*H395</f>
        <v>0</v>
      </c>
      <c r="S395" s="212">
        <v>0</v>
      </c>
      <c r="T395" s="213">
        <f>S395*H395</f>
        <v>0</v>
      </c>
      <c r="U395" s="34"/>
      <c r="V395" s="34"/>
      <c r="W395" s="34"/>
      <c r="X395" s="34"/>
      <c r="Y395" s="34"/>
      <c r="Z395" s="34"/>
      <c r="AA395" s="34"/>
      <c r="AB395" s="34"/>
      <c r="AC395" s="34"/>
      <c r="AD395" s="34"/>
      <c r="AE395" s="34"/>
      <c r="AR395" s="214" t="s">
        <v>143</v>
      </c>
      <c r="AT395" s="214" t="s">
        <v>138</v>
      </c>
      <c r="AU395" s="214" t="s">
        <v>90</v>
      </c>
      <c r="AY395" s="17" t="s">
        <v>134</v>
      </c>
      <c r="BE395" s="215">
        <f>IF(N395="základní",J395,0)</f>
        <v>0</v>
      </c>
      <c r="BF395" s="215">
        <f>IF(N395="snížená",J395,0)</f>
        <v>0</v>
      </c>
      <c r="BG395" s="215">
        <f>IF(N395="zákl. přenesená",J395,0)</f>
        <v>0</v>
      </c>
      <c r="BH395" s="215">
        <f>IF(N395="sníž. přenesená",J395,0)</f>
        <v>0</v>
      </c>
      <c r="BI395" s="215">
        <f>IF(N395="nulová",J395,0)</f>
        <v>0</v>
      </c>
      <c r="BJ395" s="17" t="s">
        <v>88</v>
      </c>
      <c r="BK395" s="215">
        <f>ROUND(I395*H395,2)</f>
        <v>0</v>
      </c>
      <c r="BL395" s="17" t="s">
        <v>143</v>
      </c>
      <c r="BM395" s="214" t="s">
        <v>710</v>
      </c>
    </row>
    <row r="396" spans="1:65" s="2" customFormat="1" ht="87.75">
      <c r="A396" s="34"/>
      <c r="B396" s="35"/>
      <c r="C396" s="36"/>
      <c r="D396" s="216" t="s">
        <v>146</v>
      </c>
      <c r="E396" s="36"/>
      <c r="F396" s="217" t="s">
        <v>687</v>
      </c>
      <c r="G396" s="36"/>
      <c r="H396" s="36"/>
      <c r="I396" s="115"/>
      <c r="J396" s="36"/>
      <c r="K396" s="36"/>
      <c r="L396" s="39"/>
      <c r="M396" s="218"/>
      <c r="N396" s="219"/>
      <c r="O396" s="71"/>
      <c r="P396" s="71"/>
      <c r="Q396" s="71"/>
      <c r="R396" s="71"/>
      <c r="S396" s="71"/>
      <c r="T396" s="72"/>
      <c r="U396" s="34"/>
      <c r="V396" s="34"/>
      <c r="W396" s="34"/>
      <c r="X396" s="34"/>
      <c r="Y396" s="34"/>
      <c r="Z396" s="34"/>
      <c r="AA396" s="34"/>
      <c r="AB396" s="34"/>
      <c r="AC396" s="34"/>
      <c r="AD396" s="34"/>
      <c r="AE396" s="34"/>
      <c r="AT396" s="17" t="s">
        <v>146</v>
      </c>
      <c r="AU396" s="17" t="s">
        <v>90</v>
      </c>
    </row>
    <row r="397" spans="1:65" s="13" customFormat="1" ht="11.25">
      <c r="B397" s="220"/>
      <c r="C397" s="221"/>
      <c r="D397" s="216" t="s">
        <v>148</v>
      </c>
      <c r="E397" s="222" t="s">
        <v>1</v>
      </c>
      <c r="F397" s="223" t="s">
        <v>706</v>
      </c>
      <c r="G397" s="221"/>
      <c r="H397" s="224">
        <v>480</v>
      </c>
      <c r="I397" s="225"/>
      <c r="J397" s="221"/>
      <c r="K397" s="221"/>
      <c r="L397" s="226"/>
      <c r="M397" s="227"/>
      <c r="N397" s="228"/>
      <c r="O397" s="228"/>
      <c r="P397" s="228"/>
      <c r="Q397" s="228"/>
      <c r="R397" s="228"/>
      <c r="S397" s="228"/>
      <c r="T397" s="229"/>
      <c r="AT397" s="230" t="s">
        <v>148</v>
      </c>
      <c r="AU397" s="230" t="s">
        <v>90</v>
      </c>
      <c r="AV397" s="13" t="s">
        <v>90</v>
      </c>
      <c r="AW397" s="13" t="s">
        <v>38</v>
      </c>
      <c r="AX397" s="13" t="s">
        <v>88</v>
      </c>
      <c r="AY397" s="230" t="s">
        <v>134</v>
      </c>
    </row>
    <row r="398" spans="1:65" s="14" customFormat="1" ht="11.25">
      <c r="B398" s="231"/>
      <c r="C398" s="232"/>
      <c r="D398" s="216" t="s">
        <v>148</v>
      </c>
      <c r="E398" s="233" t="s">
        <v>1</v>
      </c>
      <c r="F398" s="234" t="s">
        <v>188</v>
      </c>
      <c r="G398" s="232"/>
      <c r="H398" s="233" t="s">
        <v>1</v>
      </c>
      <c r="I398" s="235"/>
      <c r="J398" s="232"/>
      <c r="K398" s="232"/>
      <c r="L398" s="236"/>
      <c r="M398" s="237"/>
      <c r="N398" s="238"/>
      <c r="O398" s="238"/>
      <c r="P398" s="238"/>
      <c r="Q398" s="238"/>
      <c r="R398" s="238"/>
      <c r="S398" s="238"/>
      <c r="T398" s="239"/>
      <c r="AT398" s="240" t="s">
        <v>148</v>
      </c>
      <c r="AU398" s="240" t="s">
        <v>90</v>
      </c>
      <c r="AV398" s="14" t="s">
        <v>88</v>
      </c>
      <c r="AW398" s="14" t="s">
        <v>38</v>
      </c>
      <c r="AX398" s="14" t="s">
        <v>80</v>
      </c>
      <c r="AY398" s="240" t="s">
        <v>134</v>
      </c>
    </row>
    <row r="399" spans="1:65" s="2" customFormat="1" ht="21.75" customHeight="1">
      <c r="A399" s="34"/>
      <c r="B399" s="35"/>
      <c r="C399" s="203" t="s">
        <v>711</v>
      </c>
      <c r="D399" s="203" t="s">
        <v>138</v>
      </c>
      <c r="E399" s="204" t="s">
        <v>712</v>
      </c>
      <c r="F399" s="205" t="s">
        <v>713</v>
      </c>
      <c r="G399" s="206" t="s">
        <v>157</v>
      </c>
      <c r="H399" s="207">
        <v>490</v>
      </c>
      <c r="I399" s="208"/>
      <c r="J399" s="209">
        <f>ROUND(I399*H399,2)</f>
        <v>0</v>
      </c>
      <c r="K399" s="205" t="s">
        <v>142</v>
      </c>
      <c r="L399" s="39"/>
      <c r="M399" s="210" t="s">
        <v>1</v>
      </c>
      <c r="N399" s="211" t="s">
        <v>45</v>
      </c>
      <c r="O399" s="71"/>
      <c r="P399" s="212">
        <f>O399*H399</f>
        <v>0</v>
      </c>
      <c r="Q399" s="212">
        <v>8.5650000000000004E-2</v>
      </c>
      <c r="R399" s="212">
        <f>Q399*H399</f>
        <v>41.968499999999999</v>
      </c>
      <c r="S399" s="212">
        <v>0</v>
      </c>
      <c r="T399" s="213">
        <f>S399*H399</f>
        <v>0</v>
      </c>
      <c r="U399" s="34"/>
      <c r="V399" s="34"/>
      <c r="W399" s="34"/>
      <c r="X399" s="34"/>
      <c r="Y399" s="34"/>
      <c r="Z399" s="34"/>
      <c r="AA399" s="34"/>
      <c r="AB399" s="34"/>
      <c r="AC399" s="34"/>
      <c r="AD399" s="34"/>
      <c r="AE399" s="34"/>
      <c r="AR399" s="214" t="s">
        <v>143</v>
      </c>
      <c r="AT399" s="214" t="s">
        <v>138</v>
      </c>
      <c r="AU399" s="214" t="s">
        <v>90</v>
      </c>
      <c r="AY399" s="17" t="s">
        <v>134</v>
      </c>
      <c r="BE399" s="215">
        <f>IF(N399="základní",J399,0)</f>
        <v>0</v>
      </c>
      <c r="BF399" s="215">
        <f>IF(N399="snížená",J399,0)</f>
        <v>0</v>
      </c>
      <c r="BG399" s="215">
        <f>IF(N399="zákl. přenesená",J399,0)</f>
        <v>0</v>
      </c>
      <c r="BH399" s="215">
        <f>IF(N399="sníž. přenesená",J399,0)</f>
        <v>0</v>
      </c>
      <c r="BI399" s="215">
        <f>IF(N399="nulová",J399,0)</f>
        <v>0</v>
      </c>
      <c r="BJ399" s="17" t="s">
        <v>88</v>
      </c>
      <c r="BK399" s="215">
        <f>ROUND(I399*H399,2)</f>
        <v>0</v>
      </c>
      <c r="BL399" s="17" t="s">
        <v>143</v>
      </c>
      <c r="BM399" s="214" t="s">
        <v>714</v>
      </c>
    </row>
    <row r="400" spans="1:65" s="2" customFormat="1" ht="117">
      <c r="A400" s="34"/>
      <c r="B400" s="35"/>
      <c r="C400" s="36"/>
      <c r="D400" s="216" t="s">
        <v>146</v>
      </c>
      <c r="E400" s="36"/>
      <c r="F400" s="217" t="s">
        <v>715</v>
      </c>
      <c r="G400" s="36"/>
      <c r="H400" s="36"/>
      <c r="I400" s="115"/>
      <c r="J400" s="36"/>
      <c r="K400" s="36"/>
      <c r="L400" s="39"/>
      <c r="M400" s="218"/>
      <c r="N400" s="219"/>
      <c r="O400" s="71"/>
      <c r="P400" s="71"/>
      <c r="Q400" s="71"/>
      <c r="R400" s="71"/>
      <c r="S400" s="71"/>
      <c r="T400" s="72"/>
      <c r="U400" s="34"/>
      <c r="V400" s="34"/>
      <c r="W400" s="34"/>
      <c r="X400" s="34"/>
      <c r="Y400" s="34"/>
      <c r="Z400" s="34"/>
      <c r="AA400" s="34"/>
      <c r="AB400" s="34"/>
      <c r="AC400" s="34"/>
      <c r="AD400" s="34"/>
      <c r="AE400" s="34"/>
      <c r="AT400" s="17" t="s">
        <v>146</v>
      </c>
      <c r="AU400" s="17" t="s">
        <v>90</v>
      </c>
    </row>
    <row r="401" spans="1:65" s="13" customFormat="1" ht="11.25">
      <c r="B401" s="220"/>
      <c r="C401" s="221"/>
      <c r="D401" s="216" t="s">
        <v>148</v>
      </c>
      <c r="E401" s="222" t="s">
        <v>1</v>
      </c>
      <c r="F401" s="223" t="s">
        <v>716</v>
      </c>
      <c r="G401" s="221"/>
      <c r="H401" s="224">
        <v>490</v>
      </c>
      <c r="I401" s="225"/>
      <c r="J401" s="221"/>
      <c r="K401" s="221"/>
      <c r="L401" s="226"/>
      <c r="M401" s="227"/>
      <c r="N401" s="228"/>
      <c r="O401" s="228"/>
      <c r="P401" s="228"/>
      <c r="Q401" s="228"/>
      <c r="R401" s="228"/>
      <c r="S401" s="228"/>
      <c r="T401" s="229"/>
      <c r="AT401" s="230" t="s">
        <v>148</v>
      </c>
      <c r="AU401" s="230" t="s">
        <v>90</v>
      </c>
      <c r="AV401" s="13" t="s">
        <v>90</v>
      </c>
      <c r="AW401" s="13" t="s">
        <v>38</v>
      </c>
      <c r="AX401" s="13" t="s">
        <v>88</v>
      </c>
      <c r="AY401" s="230" t="s">
        <v>134</v>
      </c>
    </row>
    <row r="402" spans="1:65" s="2" customFormat="1" ht="16.5" customHeight="1">
      <c r="A402" s="34"/>
      <c r="B402" s="35"/>
      <c r="C402" s="255" t="s">
        <v>717</v>
      </c>
      <c r="D402" s="255" t="s">
        <v>471</v>
      </c>
      <c r="E402" s="256" t="s">
        <v>718</v>
      </c>
      <c r="F402" s="257" t="s">
        <v>719</v>
      </c>
      <c r="G402" s="258" t="s">
        <v>157</v>
      </c>
      <c r="H402" s="259">
        <v>451.5</v>
      </c>
      <c r="I402" s="260"/>
      <c r="J402" s="261">
        <f>ROUND(I402*H402,2)</f>
        <v>0</v>
      </c>
      <c r="K402" s="257" t="s">
        <v>142</v>
      </c>
      <c r="L402" s="262"/>
      <c r="M402" s="263" t="s">
        <v>1</v>
      </c>
      <c r="N402" s="264" t="s">
        <v>45</v>
      </c>
      <c r="O402" s="71"/>
      <c r="P402" s="212">
        <f>O402*H402</f>
        <v>0</v>
      </c>
      <c r="Q402" s="212">
        <v>0.17599999999999999</v>
      </c>
      <c r="R402" s="212">
        <f>Q402*H402</f>
        <v>79.463999999999999</v>
      </c>
      <c r="S402" s="212">
        <v>0</v>
      </c>
      <c r="T402" s="213">
        <f>S402*H402</f>
        <v>0</v>
      </c>
      <c r="U402" s="34"/>
      <c r="V402" s="34"/>
      <c r="W402" s="34"/>
      <c r="X402" s="34"/>
      <c r="Y402" s="34"/>
      <c r="Z402" s="34"/>
      <c r="AA402" s="34"/>
      <c r="AB402" s="34"/>
      <c r="AC402" s="34"/>
      <c r="AD402" s="34"/>
      <c r="AE402" s="34"/>
      <c r="AR402" s="214" t="s">
        <v>183</v>
      </c>
      <c r="AT402" s="214" t="s">
        <v>471</v>
      </c>
      <c r="AU402" s="214" t="s">
        <v>90</v>
      </c>
      <c r="AY402" s="17" t="s">
        <v>134</v>
      </c>
      <c r="BE402" s="215">
        <f>IF(N402="základní",J402,0)</f>
        <v>0</v>
      </c>
      <c r="BF402" s="215">
        <f>IF(N402="snížená",J402,0)</f>
        <v>0</v>
      </c>
      <c r="BG402" s="215">
        <f>IF(N402="zákl. přenesená",J402,0)</f>
        <v>0</v>
      </c>
      <c r="BH402" s="215">
        <f>IF(N402="sníž. přenesená",J402,0)</f>
        <v>0</v>
      </c>
      <c r="BI402" s="215">
        <f>IF(N402="nulová",J402,0)</f>
        <v>0</v>
      </c>
      <c r="BJ402" s="17" t="s">
        <v>88</v>
      </c>
      <c r="BK402" s="215">
        <f>ROUND(I402*H402,2)</f>
        <v>0</v>
      </c>
      <c r="BL402" s="17" t="s">
        <v>143</v>
      </c>
      <c r="BM402" s="214" t="s">
        <v>720</v>
      </c>
    </row>
    <row r="403" spans="1:65" s="13" customFormat="1" ht="11.25">
      <c r="B403" s="220"/>
      <c r="C403" s="221"/>
      <c r="D403" s="216" t="s">
        <v>148</v>
      </c>
      <c r="E403" s="222" t="s">
        <v>1</v>
      </c>
      <c r="F403" s="223" t="s">
        <v>721</v>
      </c>
      <c r="G403" s="221"/>
      <c r="H403" s="224">
        <v>451.5</v>
      </c>
      <c r="I403" s="225"/>
      <c r="J403" s="221"/>
      <c r="K403" s="221"/>
      <c r="L403" s="226"/>
      <c r="M403" s="227"/>
      <c r="N403" s="228"/>
      <c r="O403" s="228"/>
      <c r="P403" s="228"/>
      <c r="Q403" s="228"/>
      <c r="R403" s="228"/>
      <c r="S403" s="228"/>
      <c r="T403" s="229"/>
      <c r="AT403" s="230" t="s">
        <v>148</v>
      </c>
      <c r="AU403" s="230" t="s">
        <v>90</v>
      </c>
      <c r="AV403" s="13" t="s">
        <v>90</v>
      </c>
      <c r="AW403" s="13" t="s">
        <v>38</v>
      </c>
      <c r="AX403" s="13" t="s">
        <v>88</v>
      </c>
      <c r="AY403" s="230" t="s">
        <v>134</v>
      </c>
    </row>
    <row r="404" spans="1:65" s="14" customFormat="1" ht="11.25">
      <c r="B404" s="231"/>
      <c r="C404" s="232"/>
      <c r="D404" s="216" t="s">
        <v>148</v>
      </c>
      <c r="E404" s="233" t="s">
        <v>1</v>
      </c>
      <c r="F404" s="234" t="s">
        <v>188</v>
      </c>
      <c r="G404" s="232"/>
      <c r="H404" s="233" t="s">
        <v>1</v>
      </c>
      <c r="I404" s="235"/>
      <c r="J404" s="232"/>
      <c r="K404" s="232"/>
      <c r="L404" s="236"/>
      <c r="M404" s="237"/>
      <c r="N404" s="238"/>
      <c r="O404" s="238"/>
      <c r="P404" s="238"/>
      <c r="Q404" s="238"/>
      <c r="R404" s="238"/>
      <c r="S404" s="238"/>
      <c r="T404" s="239"/>
      <c r="AT404" s="240" t="s">
        <v>148</v>
      </c>
      <c r="AU404" s="240" t="s">
        <v>90</v>
      </c>
      <c r="AV404" s="14" t="s">
        <v>88</v>
      </c>
      <c r="AW404" s="14" t="s">
        <v>38</v>
      </c>
      <c r="AX404" s="14" t="s">
        <v>80</v>
      </c>
      <c r="AY404" s="240" t="s">
        <v>134</v>
      </c>
    </row>
    <row r="405" spans="1:65" s="2" customFormat="1" ht="21.75" customHeight="1">
      <c r="A405" s="34"/>
      <c r="B405" s="35"/>
      <c r="C405" s="255" t="s">
        <v>722</v>
      </c>
      <c r="D405" s="255" t="s">
        <v>471</v>
      </c>
      <c r="E405" s="256" t="s">
        <v>723</v>
      </c>
      <c r="F405" s="257" t="s">
        <v>724</v>
      </c>
      <c r="G405" s="258" t="s">
        <v>157</v>
      </c>
      <c r="H405" s="259">
        <v>63</v>
      </c>
      <c r="I405" s="260"/>
      <c r="J405" s="261">
        <f>ROUND(I405*H405,2)</f>
        <v>0</v>
      </c>
      <c r="K405" s="257" t="s">
        <v>142</v>
      </c>
      <c r="L405" s="262"/>
      <c r="M405" s="263" t="s">
        <v>1</v>
      </c>
      <c r="N405" s="264" t="s">
        <v>45</v>
      </c>
      <c r="O405" s="71"/>
      <c r="P405" s="212">
        <f>O405*H405</f>
        <v>0</v>
      </c>
      <c r="Q405" s="212">
        <v>0.17499999999999999</v>
      </c>
      <c r="R405" s="212">
        <f>Q405*H405</f>
        <v>11.024999999999999</v>
      </c>
      <c r="S405" s="212">
        <v>0</v>
      </c>
      <c r="T405" s="213">
        <f>S405*H405</f>
        <v>0</v>
      </c>
      <c r="U405" s="34"/>
      <c r="V405" s="34"/>
      <c r="W405" s="34"/>
      <c r="X405" s="34"/>
      <c r="Y405" s="34"/>
      <c r="Z405" s="34"/>
      <c r="AA405" s="34"/>
      <c r="AB405" s="34"/>
      <c r="AC405" s="34"/>
      <c r="AD405" s="34"/>
      <c r="AE405" s="34"/>
      <c r="AR405" s="214" t="s">
        <v>183</v>
      </c>
      <c r="AT405" s="214" t="s">
        <v>471</v>
      </c>
      <c r="AU405" s="214" t="s">
        <v>90</v>
      </c>
      <c r="AY405" s="17" t="s">
        <v>134</v>
      </c>
      <c r="BE405" s="215">
        <f>IF(N405="základní",J405,0)</f>
        <v>0</v>
      </c>
      <c r="BF405" s="215">
        <f>IF(N405="snížená",J405,0)</f>
        <v>0</v>
      </c>
      <c r="BG405" s="215">
        <f>IF(N405="zákl. přenesená",J405,0)</f>
        <v>0</v>
      </c>
      <c r="BH405" s="215">
        <f>IF(N405="sníž. přenesená",J405,0)</f>
        <v>0</v>
      </c>
      <c r="BI405" s="215">
        <f>IF(N405="nulová",J405,0)</f>
        <v>0</v>
      </c>
      <c r="BJ405" s="17" t="s">
        <v>88</v>
      </c>
      <c r="BK405" s="215">
        <f>ROUND(I405*H405,2)</f>
        <v>0</v>
      </c>
      <c r="BL405" s="17" t="s">
        <v>143</v>
      </c>
      <c r="BM405" s="214" t="s">
        <v>725</v>
      </c>
    </row>
    <row r="406" spans="1:65" s="13" customFormat="1" ht="11.25">
      <c r="B406" s="220"/>
      <c r="C406" s="221"/>
      <c r="D406" s="216" t="s">
        <v>148</v>
      </c>
      <c r="E406" s="222" t="s">
        <v>1</v>
      </c>
      <c r="F406" s="223" t="s">
        <v>726</v>
      </c>
      <c r="G406" s="221"/>
      <c r="H406" s="224">
        <v>63</v>
      </c>
      <c r="I406" s="225"/>
      <c r="J406" s="221"/>
      <c r="K406" s="221"/>
      <c r="L406" s="226"/>
      <c r="M406" s="227"/>
      <c r="N406" s="228"/>
      <c r="O406" s="228"/>
      <c r="P406" s="228"/>
      <c r="Q406" s="228"/>
      <c r="R406" s="228"/>
      <c r="S406" s="228"/>
      <c r="T406" s="229"/>
      <c r="AT406" s="230" t="s">
        <v>148</v>
      </c>
      <c r="AU406" s="230" t="s">
        <v>90</v>
      </c>
      <c r="AV406" s="13" t="s">
        <v>90</v>
      </c>
      <c r="AW406" s="13" t="s">
        <v>38</v>
      </c>
      <c r="AX406" s="13" t="s">
        <v>88</v>
      </c>
      <c r="AY406" s="230" t="s">
        <v>134</v>
      </c>
    </row>
    <row r="407" spans="1:65" s="14" customFormat="1" ht="11.25">
      <c r="B407" s="231"/>
      <c r="C407" s="232"/>
      <c r="D407" s="216" t="s">
        <v>148</v>
      </c>
      <c r="E407" s="233" t="s">
        <v>1</v>
      </c>
      <c r="F407" s="234" t="s">
        <v>188</v>
      </c>
      <c r="G407" s="232"/>
      <c r="H407" s="233" t="s">
        <v>1</v>
      </c>
      <c r="I407" s="235"/>
      <c r="J407" s="232"/>
      <c r="K407" s="232"/>
      <c r="L407" s="236"/>
      <c r="M407" s="237"/>
      <c r="N407" s="238"/>
      <c r="O407" s="238"/>
      <c r="P407" s="238"/>
      <c r="Q407" s="238"/>
      <c r="R407" s="238"/>
      <c r="S407" s="238"/>
      <c r="T407" s="239"/>
      <c r="AT407" s="240" t="s">
        <v>148</v>
      </c>
      <c r="AU407" s="240" t="s">
        <v>90</v>
      </c>
      <c r="AV407" s="14" t="s">
        <v>88</v>
      </c>
      <c r="AW407" s="14" t="s">
        <v>38</v>
      </c>
      <c r="AX407" s="14" t="s">
        <v>80</v>
      </c>
      <c r="AY407" s="240" t="s">
        <v>134</v>
      </c>
    </row>
    <row r="408" spans="1:65" s="2" customFormat="1" ht="21.75" customHeight="1">
      <c r="A408" s="34"/>
      <c r="B408" s="35"/>
      <c r="C408" s="203" t="s">
        <v>727</v>
      </c>
      <c r="D408" s="203" t="s">
        <v>138</v>
      </c>
      <c r="E408" s="204" t="s">
        <v>728</v>
      </c>
      <c r="F408" s="205" t="s">
        <v>729</v>
      </c>
      <c r="G408" s="206" t="s">
        <v>157</v>
      </c>
      <c r="H408" s="207">
        <v>4087</v>
      </c>
      <c r="I408" s="208"/>
      <c r="J408" s="209">
        <f>ROUND(I408*H408,2)</f>
        <v>0</v>
      </c>
      <c r="K408" s="205" t="s">
        <v>142</v>
      </c>
      <c r="L408" s="39"/>
      <c r="M408" s="210" t="s">
        <v>1</v>
      </c>
      <c r="N408" s="211" t="s">
        <v>45</v>
      </c>
      <c r="O408" s="71"/>
      <c r="P408" s="212">
        <f>O408*H408</f>
        <v>0</v>
      </c>
      <c r="Q408" s="212">
        <v>0</v>
      </c>
      <c r="R408" s="212">
        <f>Q408*H408</f>
        <v>0</v>
      </c>
      <c r="S408" s="212">
        <v>0</v>
      </c>
      <c r="T408" s="213">
        <f>S408*H408</f>
        <v>0</v>
      </c>
      <c r="U408" s="34"/>
      <c r="V408" s="34"/>
      <c r="W408" s="34"/>
      <c r="X408" s="34"/>
      <c r="Y408" s="34"/>
      <c r="Z408" s="34"/>
      <c r="AA408" s="34"/>
      <c r="AB408" s="34"/>
      <c r="AC408" s="34"/>
      <c r="AD408" s="34"/>
      <c r="AE408" s="34"/>
      <c r="AR408" s="214" t="s">
        <v>143</v>
      </c>
      <c r="AT408" s="214" t="s">
        <v>138</v>
      </c>
      <c r="AU408" s="214" t="s">
        <v>90</v>
      </c>
      <c r="AY408" s="17" t="s">
        <v>134</v>
      </c>
      <c r="BE408" s="215">
        <f>IF(N408="základní",J408,0)</f>
        <v>0</v>
      </c>
      <c r="BF408" s="215">
        <f>IF(N408="snížená",J408,0)</f>
        <v>0</v>
      </c>
      <c r="BG408" s="215">
        <f>IF(N408="zákl. přenesená",J408,0)</f>
        <v>0</v>
      </c>
      <c r="BH408" s="215">
        <f>IF(N408="sníž. přenesená",J408,0)</f>
        <v>0</v>
      </c>
      <c r="BI408" s="215">
        <f>IF(N408="nulová",J408,0)</f>
        <v>0</v>
      </c>
      <c r="BJ408" s="17" t="s">
        <v>88</v>
      </c>
      <c r="BK408" s="215">
        <f>ROUND(I408*H408,2)</f>
        <v>0</v>
      </c>
      <c r="BL408" s="17" t="s">
        <v>143</v>
      </c>
      <c r="BM408" s="214" t="s">
        <v>730</v>
      </c>
    </row>
    <row r="409" spans="1:65" s="13" customFormat="1" ht="11.25">
      <c r="B409" s="220"/>
      <c r="C409" s="221"/>
      <c r="D409" s="216" t="s">
        <v>148</v>
      </c>
      <c r="E409" s="222" t="s">
        <v>1</v>
      </c>
      <c r="F409" s="223" t="s">
        <v>378</v>
      </c>
      <c r="G409" s="221"/>
      <c r="H409" s="224">
        <v>4087</v>
      </c>
      <c r="I409" s="225"/>
      <c r="J409" s="221"/>
      <c r="K409" s="221"/>
      <c r="L409" s="226"/>
      <c r="M409" s="227"/>
      <c r="N409" s="228"/>
      <c r="O409" s="228"/>
      <c r="P409" s="228"/>
      <c r="Q409" s="228"/>
      <c r="R409" s="228"/>
      <c r="S409" s="228"/>
      <c r="T409" s="229"/>
      <c r="AT409" s="230" t="s">
        <v>148</v>
      </c>
      <c r="AU409" s="230" t="s">
        <v>90</v>
      </c>
      <c r="AV409" s="13" t="s">
        <v>90</v>
      </c>
      <c r="AW409" s="13" t="s">
        <v>38</v>
      </c>
      <c r="AX409" s="13" t="s">
        <v>88</v>
      </c>
      <c r="AY409" s="230" t="s">
        <v>134</v>
      </c>
    </row>
    <row r="410" spans="1:65" s="14" customFormat="1" ht="11.25">
      <c r="B410" s="231"/>
      <c r="C410" s="232"/>
      <c r="D410" s="216" t="s">
        <v>148</v>
      </c>
      <c r="E410" s="233" t="s">
        <v>1</v>
      </c>
      <c r="F410" s="234" t="s">
        <v>188</v>
      </c>
      <c r="G410" s="232"/>
      <c r="H410" s="233" t="s">
        <v>1</v>
      </c>
      <c r="I410" s="235"/>
      <c r="J410" s="232"/>
      <c r="K410" s="232"/>
      <c r="L410" s="236"/>
      <c r="M410" s="237"/>
      <c r="N410" s="238"/>
      <c r="O410" s="238"/>
      <c r="P410" s="238"/>
      <c r="Q410" s="238"/>
      <c r="R410" s="238"/>
      <c r="S410" s="238"/>
      <c r="T410" s="239"/>
      <c r="AT410" s="240" t="s">
        <v>148</v>
      </c>
      <c r="AU410" s="240" t="s">
        <v>90</v>
      </c>
      <c r="AV410" s="14" t="s">
        <v>88</v>
      </c>
      <c r="AW410" s="14" t="s">
        <v>38</v>
      </c>
      <c r="AX410" s="14" t="s">
        <v>80</v>
      </c>
      <c r="AY410" s="240" t="s">
        <v>134</v>
      </c>
    </row>
    <row r="411" spans="1:65" s="2" customFormat="1" ht="33" customHeight="1">
      <c r="A411" s="34"/>
      <c r="B411" s="35"/>
      <c r="C411" s="203" t="s">
        <v>731</v>
      </c>
      <c r="D411" s="203" t="s">
        <v>138</v>
      </c>
      <c r="E411" s="204" t="s">
        <v>732</v>
      </c>
      <c r="F411" s="205" t="s">
        <v>733</v>
      </c>
      <c r="G411" s="206" t="s">
        <v>157</v>
      </c>
      <c r="H411" s="207">
        <v>4117</v>
      </c>
      <c r="I411" s="208"/>
      <c r="J411" s="209">
        <f>ROUND(I411*H411,2)</f>
        <v>0</v>
      </c>
      <c r="K411" s="205" t="s">
        <v>142</v>
      </c>
      <c r="L411" s="39"/>
      <c r="M411" s="210" t="s">
        <v>1</v>
      </c>
      <c r="N411" s="211" t="s">
        <v>45</v>
      </c>
      <c r="O411" s="71"/>
      <c r="P411" s="212">
        <f>O411*H411</f>
        <v>0</v>
      </c>
      <c r="Q411" s="212">
        <v>8.4250000000000005E-2</v>
      </c>
      <c r="R411" s="212">
        <f>Q411*H411</f>
        <v>346.85725000000002</v>
      </c>
      <c r="S411" s="212">
        <v>0</v>
      </c>
      <c r="T411" s="213">
        <f>S411*H411</f>
        <v>0</v>
      </c>
      <c r="U411" s="34"/>
      <c r="V411" s="34"/>
      <c r="W411" s="34"/>
      <c r="X411" s="34"/>
      <c r="Y411" s="34"/>
      <c r="Z411" s="34"/>
      <c r="AA411" s="34"/>
      <c r="AB411" s="34"/>
      <c r="AC411" s="34"/>
      <c r="AD411" s="34"/>
      <c r="AE411" s="34"/>
      <c r="AR411" s="214" t="s">
        <v>143</v>
      </c>
      <c r="AT411" s="214" t="s">
        <v>138</v>
      </c>
      <c r="AU411" s="214" t="s">
        <v>90</v>
      </c>
      <c r="AY411" s="17" t="s">
        <v>134</v>
      </c>
      <c r="BE411" s="215">
        <f>IF(N411="základní",J411,0)</f>
        <v>0</v>
      </c>
      <c r="BF411" s="215">
        <f>IF(N411="snížená",J411,0)</f>
        <v>0</v>
      </c>
      <c r="BG411" s="215">
        <f>IF(N411="zákl. přenesená",J411,0)</f>
        <v>0</v>
      </c>
      <c r="BH411" s="215">
        <f>IF(N411="sníž. přenesená",J411,0)</f>
        <v>0</v>
      </c>
      <c r="BI411" s="215">
        <f>IF(N411="nulová",J411,0)</f>
        <v>0</v>
      </c>
      <c r="BJ411" s="17" t="s">
        <v>88</v>
      </c>
      <c r="BK411" s="215">
        <f>ROUND(I411*H411,2)</f>
        <v>0</v>
      </c>
      <c r="BL411" s="17" t="s">
        <v>143</v>
      </c>
      <c r="BM411" s="214" t="s">
        <v>734</v>
      </c>
    </row>
    <row r="412" spans="1:65" s="2" customFormat="1" ht="117">
      <c r="A412" s="34"/>
      <c r="B412" s="35"/>
      <c r="C412" s="36"/>
      <c r="D412" s="216" t="s">
        <v>146</v>
      </c>
      <c r="E412" s="36"/>
      <c r="F412" s="217" t="s">
        <v>715</v>
      </c>
      <c r="G412" s="36"/>
      <c r="H412" s="36"/>
      <c r="I412" s="115"/>
      <c r="J412" s="36"/>
      <c r="K412" s="36"/>
      <c r="L412" s="39"/>
      <c r="M412" s="218"/>
      <c r="N412" s="219"/>
      <c r="O412" s="71"/>
      <c r="P412" s="71"/>
      <c r="Q412" s="71"/>
      <c r="R412" s="71"/>
      <c r="S412" s="71"/>
      <c r="T412" s="72"/>
      <c r="U412" s="34"/>
      <c r="V412" s="34"/>
      <c r="W412" s="34"/>
      <c r="X412" s="34"/>
      <c r="Y412" s="34"/>
      <c r="Z412" s="34"/>
      <c r="AA412" s="34"/>
      <c r="AB412" s="34"/>
      <c r="AC412" s="34"/>
      <c r="AD412" s="34"/>
      <c r="AE412" s="34"/>
      <c r="AT412" s="17" t="s">
        <v>146</v>
      </c>
      <c r="AU412" s="17" t="s">
        <v>90</v>
      </c>
    </row>
    <row r="413" spans="1:65" s="13" customFormat="1" ht="11.25">
      <c r="B413" s="220"/>
      <c r="C413" s="221"/>
      <c r="D413" s="216" t="s">
        <v>148</v>
      </c>
      <c r="E413" s="222" t="s">
        <v>1</v>
      </c>
      <c r="F413" s="223" t="s">
        <v>735</v>
      </c>
      <c r="G413" s="221"/>
      <c r="H413" s="224">
        <v>4117</v>
      </c>
      <c r="I413" s="225"/>
      <c r="J413" s="221"/>
      <c r="K413" s="221"/>
      <c r="L413" s="226"/>
      <c r="M413" s="227"/>
      <c r="N413" s="228"/>
      <c r="O413" s="228"/>
      <c r="P413" s="228"/>
      <c r="Q413" s="228"/>
      <c r="R413" s="228"/>
      <c r="S413" s="228"/>
      <c r="T413" s="229"/>
      <c r="AT413" s="230" t="s">
        <v>148</v>
      </c>
      <c r="AU413" s="230" t="s">
        <v>90</v>
      </c>
      <c r="AV413" s="13" t="s">
        <v>90</v>
      </c>
      <c r="AW413" s="13" t="s">
        <v>38</v>
      </c>
      <c r="AX413" s="13" t="s">
        <v>88</v>
      </c>
      <c r="AY413" s="230" t="s">
        <v>134</v>
      </c>
    </row>
    <row r="414" spans="1:65" s="2" customFormat="1" ht="16.5" customHeight="1">
      <c r="A414" s="34"/>
      <c r="B414" s="35"/>
      <c r="C414" s="255" t="s">
        <v>736</v>
      </c>
      <c r="D414" s="255" t="s">
        <v>471</v>
      </c>
      <c r="E414" s="256" t="s">
        <v>737</v>
      </c>
      <c r="F414" s="257" t="s">
        <v>738</v>
      </c>
      <c r="G414" s="258" t="s">
        <v>157</v>
      </c>
      <c r="H414" s="259">
        <v>4165.3500000000004</v>
      </c>
      <c r="I414" s="260"/>
      <c r="J414" s="261">
        <f>ROUND(I414*H414,2)</f>
        <v>0</v>
      </c>
      <c r="K414" s="257" t="s">
        <v>142</v>
      </c>
      <c r="L414" s="262"/>
      <c r="M414" s="263" t="s">
        <v>1</v>
      </c>
      <c r="N414" s="264" t="s">
        <v>45</v>
      </c>
      <c r="O414" s="71"/>
      <c r="P414" s="212">
        <f>O414*H414</f>
        <v>0</v>
      </c>
      <c r="Q414" s="212">
        <v>0.13100000000000001</v>
      </c>
      <c r="R414" s="212">
        <f>Q414*H414</f>
        <v>545.6608500000001</v>
      </c>
      <c r="S414" s="212">
        <v>0</v>
      </c>
      <c r="T414" s="213">
        <f>S414*H414</f>
        <v>0</v>
      </c>
      <c r="U414" s="34"/>
      <c r="V414" s="34"/>
      <c r="W414" s="34"/>
      <c r="X414" s="34"/>
      <c r="Y414" s="34"/>
      <c r="Z414" s="34"/>
      <c r="AA414" s="34"/>
      <c r="AB414" s="34"/>
      <c r="AC414" s="34"/>
      <c r="AD414" s="34"/>
      <c r="AE414" s="34"/>
      <c r="AR414" s="214" t="s">
        <v>183</v>
      </c>
      <c r="AT414" s="214" t="s">
        <v>471</v>
      </c>
      <c r="AU414" s="214" t="s">
        <v>90</v>
      </c>
      <c r="AY414" s="17" t="s">
        <v>134</v>
      </c>
      <c r="BE414" s="215">
        <f>IF(N414="základní",J414,0)</f>
        <v>0</v>
      </c>
      <c r="BF414" s="215">
        <f>IF(N414="snížená",J414,0)</f>
        <v>0</v>
      </c>
      <c r="BG414" s="215">
        <f>IF(N414="zákl. přenesená",J414,0)</f>
        <v>0</v>
      </c>
      <c r="BH414" s="215">
        <f>IF(N414="sníž. přenesená",J414,0)</f>
        <v>0</v>
      </c>
      <c r="BI414" s="215">
        <f>IF(N414="nulová",J414,0)</f>
        <v>0</v>
      </c>
      <c r="BJ414" s="17" t="s">
        <v>88</v>
      </c>
      <c r="BK414" s="215">
        <f>ROUND(I414*H414,2)</f>
        <v>0</v>
      </c>
      <c r="BL414" s="17" t="s">
        <v>143</v>
      </c>
      <c r="BM414" s="214" t="s">
        <v>739</v>
      </c>
    </row>
    <row r="415" spans="1:65" s="13" customFormat="1" ht="11.25">
      <c r="B415" s="220"/>
      <c r="C415" s="221"/>
      <c r="D415" s="216" t="s">
        <v>148</v>
      </c>
      <c r="E415" s="222" t="s">
        <v>1</v>
      </c>
      <c r="F415" s="223" t="s">
        <v>740</v>
      </c>
      <c r="G415" s="221"/>
      <c r="H415" s="224">
        <v>4165.3500000000004</v>
      </c>
      <c r="I415" s="225"/>
      <c r="J415" s="221"/>
      <c r="K415" s="221"/>
      <c r="L415" s="226"/>
      <c r="M415" s="227"/>
      <c r="N415" s="228"/>
      <c r="O415" s="228"/>
      <c r="P415" s="228"/>
      <c r="Q415" s="228"/>
      <c r="R415" s="228"/>
      <c r="S415" s="228"/>
      <c r="T415" s="229"/>
      <c r="AT415" s="230" t="s">
        <v>148</v>
      </c>
      <c r="AU415" s="230" t="s">
        <v>90</v>
      </c>
      <c r="AV415" s="13" t="s">
        <v>90</v>
      </c>
      <c r="AW415" s="13" t="s">
        <v>38</v>
      </c>
      <c r="AX415" s="13" t="s">
        <v>88</v>
      </c>
      <c r="AY415" s="230" t="s">
        <v>134</v>
      </c>
    </row>
    <row r="416" spans="1:65" s="14" customFormat="1" ht="11.25">
      <c r="B416" s="231"/>
      <c r="C416" s="232"/>
      <c r="D416" s="216" t="s">
        <v>148</v>
      </c>
      <c r="E416" s="233" t="s">
        <v>1</v>
      </c>
      <c r="F416" s="234" t="s">
        <v>188</v>
      </c>
      <c r="G416" s="232"/>
      <c r="H416" s="233" t="s">
        <v>1</v>
      </c>
      <c r="I416" s="235"/>
      <c r="J416" s="232"/>
      <c r="K416" s="232"/>
      <c r="L416" s="236"/>
      <c r="M416" s="237"/>
      <c r="N416" s="238"/>
      <c r="O416" s="238"/>
      <c r="P416" s="238"/>
      <c r="Q416" s="238"/>
      <c r="R416" s="238"/>
      <c r="S416" s="238"/>
      <c r="T416" s="239"/>
      <c r="AT416" s="240" t="s">
        <v>148</v>
      </c>
      <c r="AU416" s="240" t="s">
        <v>90</v>
      </c>
      <c r="AV416" s="14" t="s">
        <v>88</v>
      </c>
      <c r="AW416" s="14" t="s">
        <v>38</v>
      </c>
      <c r="AX416" s="14" t="s">
        <v>80</v>
      </c>
      <c r="AY416" s="240" t="s">
        <v>134</v>
      </c>
    </row>
    <row r="417" spans="1:65" s="2" customFormat="1" ht="21.75" customHeight="1">
      <c r="A417" s="34"/>
      <c r="B417" s="35"/>
      <c r="C417" s="255" t="s">
        <v>160</v>
      </c>
      <c r="D417" s="255" t="s">
        <v>471</v>
      </c>
      <c r="E417" s="256" t="s">
        <v>741</v>
      </c>
      <c r="F417" s="257" t="s">
        <v>742</v>
      </c>
      <c r="G417" s="258" t="s">
        <v>157</v>
      </c>
      <c r="H417" s="259">
        <v>126</v>
      </c>
      <c r="I417" s="260"/>
      <c r="J417" s="261">
        <f>ROUND(I417*H417,2)</f>
        <v>0</v>
      </c>
      <c r="K417" s="257" t="s">
        <v>142</v>
      </c>
      <c r="L417" s="262"/>
      <c r="M417" s="263" t="s">
        <v>1</v>
      </c>
      <c r="N417" s="264" t="s">
        <v>45</v>
      </c>
      <c r="O417" s="71"/>
      <c r="P417" s="212">
        <f>O417*H417</f>
        <v>0</v>
      </c>
      <c r="Q417" s="212">
        <v>0.13100000000000001</v>
      </c>
      <c r="R417" s="212">
        <f>Q417*H417</f>
        <v>16.506</v>
      </c>
      <c r="S417" s="212">
        <v>0</v>
      </c>
      <c r="T417" s="213">
        <f>S417*H417</f>
        <v>0</v>
      </c>
      <c r="U417" s="34"/>
      <c r="V417" s="34"/>
      <c r="W417" s="34"/>
      <c r="X417" s="34"/>
      <c r="Y417" s="34"/>
      <c r="Z417" s="34"/>
      <c r="AA417" s="34"/>
      <c r="AB417" s="34"/>
      <c r="AC417" s="34"/>
      <c r="AD417" s="34"/>
      <c r="AE417" s="34"/>
      <c r="AR417" s="214" t="s">
        <v>183</v>
      </c>
      <c r="AT417" s="214" t="s">
        <v>471</v>
      </c>
      <c r="AU417" s="214" t="s">
        <v>90</v>
      </c>
      <c r="AY417" s="17" t="s">
        <v>134</v>
      </c>
      <c r="BE417" s="215">
        <f>IF(N417="základní",J417,0)</f>
        <v>0</v>
      </c>
      <c r="BF417" s="215">
        <f>IF(N417="snížená",J417,0)</f>
        <v>0</v>
      </c>
      <c r="BG417" s="215">
        <f>IF(N417="zákl. přenesená",J417,0)</f>
        <v>0</v>
      </c>
      <c r="BH417" s="215">
        <f>IF(N417="sníž. přenesená",J417,0)</f>
        <v>0</v>
      </c>
      <c r="BI417" s="215">
        <f>IF(N417="nulová",J417,0)</f>
        <v>0</v>
      </c>
      <c r="BJ417" s="17" t="s">
        <v>88</v>
      </c>
      <c r="BK417" s="215">
        <f>ROUND(I417*H417,2)</f>
        <v>0</v>
      </c>
      <c r="BL417" s="17" t="s">
        <v>143</v>
      </c>
      <c r="BM417" s="214" t="s">
        <v>743</v>
      </c>
    </row>
    <row r="418" spans="1:65" s="13" customFormat="1" ht="11.25">
      <c r="B418" s="220"/>
      <c r="C418" s="221"/>
      <c r="D418" s="216" t="s">
        <v>148</v>
      </c>
      <c r="E418" s="222" t="s">
        <v>1</v>
      </c>
      <c r="F418" s="223" t="s">
        <v>744</v>
      </c>
      <c r="G418" s="221"/>
      <c r="H418" s="224">
        <v>126</v>
      </c>
      <c r="I418" s="225"/>
      <c r="J418" s="221"/>
      <c r="K418" s="221"/>
      <c r="L418" s="226"/>
      <c r="M418" s="227"/>
      <c r="N418" s="228"/>
      <c r="O418" s="228"/>
      <c r="P418" s="228"/>
      <c r="Q418" s="228"/>
      <c r="R418" s="228"/>
      <c r="S418" s="228"/>
      <c r="T418" s="229"/>
      <c r="AT418" s="230" t="s">
        <v>148</v>
      </c>
      <c r="AU418" s="230" t="s">
        <v>90</v>
      </c>
      <c r="AV418" s="13" t="s">
        <v>90</v>
      </c>
      <c r="AW418" s="13" t="s">
        <v>38</v>
      </c>
      <c r="AX418" s="13" t="s">
        <v>88</v>
      </c>
      <c r="AY418" s="230" t="s">
        <v>134</v>
      </c>
    </row>
    <row r="419" spans="1:65" s="14" customFormat="1" ht="11.25">
      <c r="B419" s="231"/>
      <c r="C419" s="232"/>
      <c r="D419" s="216" t="s">
        <v>148</v>
      </c>
      <c r="E419" s="233" t="s">
        <v>1</v>
      </c>
      <c r="F419" s="234" t="s">
        <v>188</v>
      </c>
      <c r="G419" s="232"/>
      <c r="H419" s="233" t="s">
        <v>1</v>
      </c>
      <c r="I419" s="235"/>
      <c r="J419" s="232"/>
      <c r="K419" s="232"/>
      <c r="L419" s="236"/>
      <c r="M419" s="237"/>
      <c r="N419" s="238"/>
      <c r="O419" s="238"/>
      <c r="P419" s="238"/>
      <c r="Q419" s="238"/>
      <c r="R419" s="238"/>
      <c r="S419" s="238"/>
      <c r="T419" s="239"/>
      <c r="AT419" s="240" t="s">
        <v>148</v>
      </c>
      <c r="AU419" s="240" t="s">
        <v>90</v>
      </c>
      <c r="AV419" s="14" t="s">
        <v>88</v>
      </c>
      <c r="AW419" s="14" t="s">
        <v>38</v>
      </c>
      <c r="AX419" s="14" t="s">
        <v>80</v>
      </c>
      <c r="AY419" s="240" t="s">
        <v>134</v>
      </c>
    </row>
    <row r="420" spans="1:65" s="2" customFormat="1" ht="33" customHeight="1">
      <c r="A420" s="34"/>
      <c r="B420" s="35"/>
      <c r="C420" s="255" t="s">
        <v>745</v>
      </c>
      <c r="D420" s="255" t="s">
        <v>471</v>
      </c>
      <c r="E420" s="256" t="s">
        <v>746</v>
      </c>
      <c r="F420" s="257" t="s">
        <v>747</v>
      </c>
      <c r="G420" s="258" t="s">
        <v>584</v>
      </c>
      <c r="H420" s="259">
        <v>150</v>
      </c>
      <c r="I420" s="260"/>
      <c r="J420" s="261">
        <f>ROUND(I420*H420,2)</f>
        <v>0</v>
      </c>
      <c r="K420" s="257" t="s">
        <v>142</v>
      </c>
      <c r="L420" s="262"/>
      <c r="M420" s="263" t="s">
        <v>1</v>
      </c>
      <c r="N420" s="264" t="s">
        <v>45</v>
      </c>
      <c r="O420" s="71"/>
      <c r="P420" s="212">
        <f>O420*H420</f>
        <v>0</v>
      </c>
      <c r="Q420" s="212">
        <v>2.5999999999999999E-2</v>
      </c>
      <c r="R420" s="212">
        <f>Q420*H420</f>
        <v>3.9</v>
      </c>
      <c r="S420" s="212">
        <v>0</v>
      </c>
      <c r="T420" s="213">
        <f>S420*H420</f>
        <v>0</v>
      </c>
      <c r="U420" s="34"/>
      <c r="V420" s="34"/>
      <c r="W420" s="34"/>
      <c r="X420" s="34"/>
      <c r="Y420" s="34"/>
      <c r="Z420" s="34"/>
      <c r="AA420" s="34"/>
      <c r="AB420" s="34"/>
      <c r="AC420" s="34"/>
      <c r="AD420" s="34"/>
      <c r="AE420" s="34"/>
      <c r="AR420" s="214" t="s">
        <v>183</v>
      </c>
      <c r="AT420" s="214" t="s">
        <v>471</v>
      </c>
      <c r="AU420" s="214" t="s">
        <v>90</v>
      </c>
      <c r="AY420" s="17" t="s">
        <v>134</v>
      </c>
      <c r="BE420" s="215">
        <f>IF(N420="základní",J420,0)</f>
        <v>0</v>
      </c>
      <c r="BF420" s="215">
        <f>IF(N420="snížená",J420,0)</f>
        <v>0</v>
      </c>
      <c r="BG420" s="215">
        <f>IF(N420="zákl. přenesená",J420,0)</f>
        <v>0</v>
      </c>
      <c r="BH420" s="215">
        <f>IF(N420="sníž. přenesená",J420,0)</f>
        <v>0</v>
      </c>
      <c r="BI420" s="215">
        <f>IF(N420="nulová",J420,0)</f>
        <v>0</v>
      </c>
      <c r="BJ420" s="17" t="s">
        <v>88</v>
      </c>
      <c r="BK420" s="215">
        <f>ROUND(I420*H420,2)</f>
        <v>0</v>
      </c>
      <c r="BL420" s="17" t="s">
        <v>143</v>
      </c>
      <c r="BM420" s="214" t="s">
        <v>748</v>
      </c>
    </row>
    <row r="421" spans="1:65" s="13" customFormat="1" ht="22.5">
      <c r="B421" s="220"/>
      <c r="C421" s="221"/>
      <c r="D421" s="216" t="s">
        <v>148</v>
      </c>
      <c r="E421" s="222" t="s">
        <v>1</v>
      </c>
      <c r="F421" s="223" t="s">
        <v>749</v>
      </c>
      <c r="G421" s="221"/>
      <c r="H421" s="224">
        <v>30</v>
      </c>
      <c r="I421" s="225"/>
      <c r="J421" s="221"/>
      <c r="K421" s="221"/>
      <c r="L421" s="226"/>
      <c r="M421" s="227"/>
      <c r="N421" s="228"/>
      <c r="O421" s="228"/>
      <c r="P421" s="228"/>
      <c r="Q421" s="228"/>
      <c r="R421" s="228"/>
      <c r="S421" s="228"/>
      <c r="T421" s="229"/>
      <c r="AT421" s="230" t="s">
        <v>148</v>
      </c>
      <c r="AU421" s="230" t="s">
        <v>90</v>
      </c>
      <c r="AV421" s="13" t="s">
        <v>90</v>
      </c>
      <c r="AW421" s="13" t="s">
        <v>38</v>
      </c>
      <c r="AX421" s="13" t="s">
        <v>80</v>
      </c>
      <c r="AY421" s="230" t="s">
        <v>134</v>
      </c>
    </row>
    <row r="422" spans="1:65" s="13" customFormat="1" ht="11.25">
      <c r="B422" s="220"/>
      <c r="C422" s="221"/>
      <c r="D422" s="216" t="s">
        <v>148</v>
      </c>
      <c r="E422" s="222" t="s">
        <v>1</v>
      </c>
      <c r="F422" s="223" t="s">
        <v>750</v>
      </c>
      <c r="G422" s="221"/>
      <c r="H422" s="224">
        <v>150</v>
      </c>
      <c r="I422" s="225"/>
      <c r="J422" s="221"/>
      <c r="K422" s="221"/>
      <c r="L422" s="226"/>
      <c r="M422" s="227"/>
      <c r="N422" s="228"/>
      <c r="O422" s="228"/>
      <c r="P422" s="228"/>
      <c r="Q422" s="228"/>
      <c r="R422" s="228"/>
      <c r="S422" s="228"/>
      <c r="T422" s="229"/>
      <c r="AT422" s="230" t="s">
        <v>148</v>
      </c>
      <c r="AU422" s="230" t="s">
        <v>90</v>
      </c>
      <c r="AV422" s="13" t="s">
        <v>90</v>
      </c>
      <c r="AW422" s="13" t="s">
        <v>38</v>
      </c>
      <c r="AX422" s="13" t="s">
        <v>88</v>
      </c>
      <c r="AY422" s="230" t="s">
        <v>134</v>
      </c>
    </row>
    <row r="423" spans="1:65" s="2" customFormat="1" ht="21.75" customHeight="1">
      <c r="A423" s="34"/>
      <c r="B423" s="35"/>
      <c r="C423" s="203" t="s">
        <v>751</v>
      </c>
      <c r="D423" s="203" t="s">
        <v>138</v>
      </c>
      <c r="E423" s="204" t="s">
        <v>752</v>
      </c>
      <c r="F423" s="205" t="s">
        <v>753</v>
      </c>
      <c r="G423" s="206" t="s">
        <v>428</v>
      </c>
      <c r="H423" s="207">
        <v>2900</v>
      </c>
      <c r="I423" s="208"/>
      <c r="J423" s="209">
        <f>ROUND(I423*H423,2)</f>
        <v>0</v>
      </c>
      <c r="K423" s="205" t="s">
        <v>142</v>
      </c>
      <c r="L423" s="39"/>
      <c r="M423" s="210" t="s">
        <v>1</v>
      </c>
      <c r="N423" s="211" t="s">
        <v>45</v>
      </c>
      <c r="O423" s="71"/>
      <c r="P423" s="212">
        <f>O423*H423</f>
        <v>0</v>
      </c>
      <c r="Q423" s="212">
        <v>3.5999999999999999E-3</v>
      </c>
      <c r="R423" s="212">
        <f>Q423*H423</f>
        <v>10.44</v>
      </c>
      <c r="S423" s="212">
        <v>0</v>
      </c>
      <c r="T423" s="213">
        <f>S423*H423</f>
        <v>0</v>
      </c>
      <c r="U423" s="34"/>
      <c r="V423" s="34"/>
      <c r="W423" s="34"/>
      <c r="X423" s="34"/>
      <c r="Y423" s="34"/>
      <c r="Z423" s="34"/>
      <c r="AA423" s="34"/>
      <c r="AB423" s="34"/>
      <c r="AC423" s="34"/>
      <c r="AD423" s="34"/>
      <c r="AE423" s="34"/>
      <c r="AR423" s="214" t="s">
        <v>143</v>
      </c>
      <c r="AT423" s="214" t="s">
        <v>138</v>
      </c>
      <c r="AU423" s="214" t="s">
        <v>90</v>
      </c>
      <c r="AY423" s="17" t="s">
        <v>134</v>
      </c>
      <c r="BE423" s="215">
        <f>IF(N423="základní",J423,0)</f>
        <v>0</v>
      </c>
      <c r="BF423" s="215">
        <f>IF(N423="snížená",J423,0)</f>
        <v>0</v>
      </c>
      <c r="BG423" s="215">
        <f>IF(N423="zákl. přenesená",J423,0)</f>
        <v>0</v>
      </c>
      <c r="BH423" s="215">
        <f>IF(N423="sníž. přenesená",J423,0)</f>
        <v>0</v>
      </c>
      <c r="BI423" s="215">
        <f>IF(N423="nulová",J423,0)</f>
        <v>0</v>
      </c>
      <c r="BJ423" s="17" t="s">
        <v>88</v>
      </c>
      <c r="BK423" s="215">
        <f>ROUND(I423*H423,2)</f>
        <v>0</v>
      </c>
      <c r="BL423" s="17" t="s">
        <v>143</v>
      </c>
      <c r="BM423" s="214" t="s">
        <v>754</v>
      </c>
    </row>
    <row r="424" spans="1:65" s="2" customFormat="1" ht="48.75">
      <c r="A424" s="34"/>
      <c r="B424" s="35"/>
      <c r="C424" s="36"/>
      <c r="D424" s="216" t="s">
        <v>146</v>
      </c>
      <c r="E424" s="36"/>
      <c r="F424" s="217" t="s">
        <v>755</v>
      </c>
      <c r="G424" s="36"/>
      <c r="H424" s="36"/>
      <c r="I424" s="115"/>
      <c r="J424" s="36"/>
      <c r="K424" s="36"/>
      <c r="L424" s="39"/>
      <c r="M424" s="218"/>
      <c r="N424" s="219"/>
      <c r="O424" s="71"/>
      <c r="P424" s="71"/>
      <c r="Q424" s="71"/>
      <c r="R424" s="71"/>
      <c r="S424" s="71"/>
      <c r="T424" s="72"/>
      <c r="U424" s="34"/>
      <c r="V424" s="34"/>
      <c r="W424" s="34"/>
      <c r="X424" s="34"/>
      <c r="Y424" s="34"/>
      <c r="Z424" s="34"/>
      <c r="AA424" s="34"/>
      <c r="AB424" s="34"/>
      <c r="AC424" s="34"/>
      <c r="AD424" s="34"/>
      <c r="AE424" s="34"/>
      <c r="AT424" s="17" t="s">
        <v>146</v>
      </c>
      <c r="AU424" s="17" t="s">
        <v>90</v>
      </c>
    </row>
    <row r="425" spans="1:65" s="13" customFormat="1" ht="11.25">
      <c r="B425" s="220"/>
      <c r="C425" s="221"/>
      <c r="D425" s="216" t="s">
        <v>148</v>
      </c>
      <c r="E425" s="222" t="s">
        <v>1</v>
      </c>
      <c r="F425" s="223" t="s">
        <v>756</v>
      </c>
      <c r="G425" s="221"/>
      <c r="H425" s="224">
        <v>1100</v>
      </c>
      <c r="I425" s="225"/>
      <c r="J425" s="221"/>
      <c r="K425" s="221"/>
      <c r="L425" s="226"/>
      <c r="M425" s="227"/>
      <c r="N425" s="228"/>
      <c r="O425" s="228"/>
      <c r="P425" s="228"/>
      <c r="Q425" s="228"/>
      <c r="R425" s="228"/>
      <c r="S425" s="228"/>
      <c r="T425" s="229"/>
      <c r="AT425" s="230" t="s">
        <v>148</v>
      </c>
      <c r="AU425" s="230" t="s">
        <v>90</v>
      </c>
      <c r="AV425" s="13" t="s">
        <v>90</v>
      </c>
      <c r="AW425" s="13" t="s">
        <v>38</v>
      </c>
      <c r="AX425" s="13" t="s">
        <v>80</v>
      </c>
      <c r="AY425" s="230" t="s">
        <v>134</v>
      </c>
    </row>
    <row r="426" spans="1:65" s="13" customFormat="1" ht="11.25">
      <c r="B426" s="220"/>
      <c r="C426" s="221"/>
      <c r="D426" s="216" t="s">
        <v>148</v>
      </c>
      <c r="E426" s="222" t="s">
        <v>1</v>
      </c>
      <c r="F426" s="223" t="s">
        <v>757</v>
      </c>
      <c r="G426" s="221"/>
      <c r="H426" s="224">
        <v>1800</v>
      </c>
      <c r="I426" s="225"/>
      <c r="J426" s="221"/>
      <c r="K426" s="221"/>
      <c r="L426" s="226"/>
      <c r="M426" s="227"/>
      <c r="N426" s="228"/>
      <c r="O426" s="228"/>
      <c r="P426" s="228"/>
      <c r="Q426" s="228"/>
      <c r="R426" s="228"/>
      <c r="S426" s="228"/>
      <c r="T426" s="229"/>
      <c r="AT426" s="230" t="s">
        <v>148</v>
      </c>
      <c r="AU426" s="230" t="s">
        <v>90</v>
      </c>
      <c r="AV426" s="13" t="s">
        <v>90</v>
      </c>
      <c r="AW426" s="13" t="s">
        <v>38</v>
      </c>
      <c r="AX426" s="13" t="s">
        <v>80</v>
      </c>
      <c r="AY426" s="230" t="s">
        <v>134</v>
      </c>
    </row>
    <row r="427" spans="1:65" s="15" customFormat="1" ht="11.25">
      <c r="B427" s="244"/>
      <c r="C427" s="245"/>
      <c r="D427" s="216" t="s">
        <v>148</v>
      </c>
      <c r="E427" s="246" t="s">
        <v>1</v>
      </c>
      <c r="F427" s="247" t="s">
        <v>392</v>
      </c>
      <c r="G427" s="245"/>
      <c r="H427" s="248">
        <v>2900</v>
      </c>
      <c r="I427" s="249"/>
      <c r="J427" s="245"/>
      <c r="K427" s="245"/>
      <c r="L427" s="250"/>
      <c r="M427" s="251"/>
      <c r="N427" s="252"/>
      <c r="O427" s="252"/>
      <c r="P427" s="252"/>
      <c r="Q427" s="252"/>
      <c r="R427" s="252"/>
      <c r="S427" s="252"/>
      <c r="T427" s="253"/>
      <c r="AT427" s="254" t="s">
        <v>148</v>
      </c>
      <c r="AU427" s="254" t="s">
        <v>90</v>
      </c>
      <c r="AV427" s="15" t="s">
        <v>143</v>
      </c>
      <c r="AW427" s="15" t="s">
        <v>38</v>
      </c>
      <c r="AX427" s="15" t="s">
        <v>88</v>
      </c>
      <c r="AY427" s="254" t="s">
        <v>134</v>
      </c>
    </row>
    <row r="428" spans="1:65" s="12" customFormat="1" ht="22.9" customHeight="1">
      <c r="B428" s="187"/>
      <c r="C428" s="188"/>
      <c r="D428" s="189" t="s">
        <v>79</v>
      </c>
      <c r="E428" s="201" t="s">
        <v>183</v>
      </c>
      <c r="F428" s="201" t="s">
        <v>758</v>
      </c>
      <c r="G428" s="188"/>
      <c r="H428" s="188"/>
      <c r="I428" s="191"/>
      <c r="J428" s="202">
        <f>BK428</f>
        <v>0</v>
      </c>
      <c r="K428" s="188"/>
      <c r="L428" s="193"/>
      <c r="M428" s="194"/>
      <c r="N428" s="195"/>
      <c r="O428" s="195"/>
      <c r="P428" s="196">
        <f>SUM(P429:P498)</f>
        <v>0</v>
      </c>
      <c r="Q428" s="195"/>
      <c r="R428" s="196">
        <f>SUM(R429:R498)</f>
        <v>283.305701</v>
      </c>
      <c r="S428" s="195"/>
      <c r="T428" s="197">
        <f>SUM(T429:T498)</f>
        <v>0</v>
      </c>
      <c r="AR428" s="198" t="s">
        <v>88</v>
      </c>
      <c r="AT428" s="199" t="s">
        <v>79</v>
      </c>
      <c r="AU428" s="199" t="s">
        <v>88</v>
      </c>
      <c r="AY428" s="198" t="s">
        <v>134</v>
      </c>
      <c r="BK428" s="200">
        <f>SUM(BK429:BK498)</f>
        <v>0</v>
      </c>
    </row>
    <row r="429" spans="1:65" s="2" customFormat="1" ht="55.5" customHeight="1">
      <c r="A429" s="34"/>
      <c r="B429" s="35"/>
      <c r="C429" s="203" t="s">
        <v>759</v>
      </c>
      <c r="D429" s="203" t="s">
        <v>138</v>
      </c>
      <c r="E429" s="204" t="s">
        <v>760</v>
      </c>
      <c r="F429" s="205" t="s">
        <v>761</v>
      </c>
      <c r="G429" s="206" t="s">
        <v>428</v>
      </c>
      <c r="H429" s="207">
        <v>75</v>
      </c>
      <c r="I429" s="208"/>
      <c r="J429" s="209">
        <f>ROUND(I429*H429,2)</f>
        <v>0</v>
      </c>
      <c r="K429" s="205" t="s">
        <v>142</v>
      </c>
      <c r="L429" s="39"/>
      <c r="M429" s="210" t="s">
        <v>1</v>
      </c>
      <c r="N429" s="211" t="s">
        <v>45</v>
      </c>
      <c r="O429" s="71"/>
      <c r="P429" s="212">
        <f>O429*H429</f>
        <v>0</v>
      </c>
      <c r="Q429" s="212">
        <v>3.0202</v>
      </c>
      <c r="R429" s="212">
        <f>Q429*H429</f>
        <v>226.51499999999999</v>
      </c>
      <c r="S429" s="212">
        <v>0</v>
      </c>
      <c r="T429" s="213">
        <f>S429*H429</f>
        <v>0</v>
      </c>
      <c r="U429" s="34"/>
      <c r="V429" s="34"/>
      <c r="W429" s="34"/>
      <c r="X429" s="34"/>
      <c r="Y429" s="34"/>
      <c r="Z429" s="34"/>
      <c r="AA429" s="34"/>
      <c r="AB429" s="34"/>
      <c r="AC429" s="34"/>
      <c r="AD429" s="34"/>
      <c r="AE429" s="34"/>
      <c r="AR429" s="214" t="s">
        <v>222</v>
      </c>
      <c r="AT429" s="214" t="s">
        <v>138</v>
      </c>
      <c r="AU429" s="214" t="s">
        <v>90</v>
      </c>
      <c r="AY429" s="17" t="s">
        <v>134</v>
      </c>
      <c r="BE429" s="215">
        <f>IF(N429="základní",J429,0)</f>
        <v>0</v>
      </c>
      <c r="BF429" s="215">
        <f>IF(N429="snížená",J429,0)</f>
        <v>0</v>
      </c>
      <c r="BG429" s="215">
        <f>IF(N429="zákl. přenesená",J429,0)</f>
        <v>0</v>
      </c>
      <c r="BH429" s="215">
        <f>IF(N429="sníž. přenesená",J429,0)</f>
        <v>0</v>
      </c>
      <c r="BI429" s="215">
        <f>IF(N429="nulová",J429,0)</f>
        <v>0</v>
      </c>
      <c r="BJ429" s="17" t="s">
        <v>88</v>
      </c>
      <c r="BK429" s="215">
        <f>ROUND(I429*H429,2)</f>
        <v>0</v>
      </c>
      <c r="BL429" s="17" t="s">
        <v>222</v>
      </c>
      <c r="BM429" s="214" t="s">
        <v>762</v>
      </c>
    </row>
    <row r="430" spans="1:65" s="2" customFormat="1" ht="146.25">
      <c r="A430" s="34"/>
      <c r="B430" s="35"/>
      <c r="C430" s="36"/>
      <c r="D430" s="216" t="s">
        <v>146</v>
      </c>
      <c r="E430" s="36"/>
      <c r="F430" s="217" t="s">
        <v>763</v>
      </c>
      <c r="G430" s="36"/>
      <c r="H430" s="36"/>
      <c r="I430" s="115"/>
      <c r="J430" s="36"/>
      <c r="K430" s="36"/>
      <c r="L430" s="39"/>
      <c r="M430" s="218"/>
      <c r="N430" s="219"/>
      <c r="O430" s="71"/>
      <c r="P430" s="71"/>
      <c r="Q430" s="71"/>
      <c r="R430" s="71"/>
      <c r="S430" s="71"/>
      <c r="T430" s="72"/>
      <c r="U430" s="34"/>
      <c r="V430" s="34"/>
      <c r="W430" s="34"/>
      <c r="X430" s="34"/>
      <c r="Y430" s="34"/>
      <c r="Z430" s="34"/>
      <c r="AA430" s="34"/>
      <c r="AB430" s="34"/>
      <c r="AC430" s="34"/>
      <c r="AD430" s="34"/>
      <c r="AE430" s="34"/>
      <c r="AT430" s="17" t="s">
        <v>146</v>
      </c>
      <c r="AU430" s="17" t="s">
        <v>90</v>
      </c>
    </row>
    <row r="431" spans="1:65" s="14" customFormat="1" ht="22.5">
      <c r="B431" s="231"/>
      <c r="C431" s="232"/>
      <c r="D431" s="216" t="s">
        <v>148</v>
      </c>
      <c r="E431" s="233" t="s">
        <v>1</v>
      </c>
      <c r="F431" s="234" t="s">
        <v>764</v>
      </c>
      <c r="G431" s="232"/>
      <c r="H431" s="233" t="s">
        <v>1</v>
      </c>
      <c r="I431" s="235"/>
      <c r="J431" s="232"/>
      <c r="K431" s="232"/>
      <c r="L431" s="236"/>
      <c r="M431" s="237"/>
      <c r="N431" s="238"/>
      <c r="O431" s="238"/>
      <c r="P431" s="238"/>
      <c r="Q431" s="238"/>
      <c r="R431" s="238"/>
      <c r="S431" s="238"/>
      <c r="T431" s="239"/>
      <c r="AT431" s="240" t="s">
        <v>148</v>
      </c>
      <c r="AU431" s="240" t="s">
        <v>90</v>
      </c>
      <c r="AV431" s="14" t="s">
        <v>88</v>
      </c>
      <c r="AW431" s="14" t="s">
        <v>38</v>
      </c>
      <c r="AX431" s="14" t="s">
        <v>80</v>
      </c>
      <c r="AY431" s="240" t="s">
        <v>134</v>
      </c>
    </row>
    <row r="432" spans="1:65" s="13" customFormat="1" ht="11.25">
      <c r="B432" s="220"/>
      <c r="C432" s="221"/>
      <c r="D432" s="216" t="s">
        <v>148</v>
      </c>
      <c r="E432" s="222" t="s">
        <v>1</v>
      </c>
      <c r="F432" s="223" t="s">
        <v>765</v>
      </c>
      <c r="G432" s="221"/>
      <c r="H432" s="224">
        <v>10</v>
      </c>
      <c r="I432" s="225"/>
      <c r="J432" s="221"/>
      <c r="K432" s="221"/>
      <c r="L432" s="226"/>
      <c r="M432" s="227"/>
      <c r="N432" s="228"/>
      <c r="O432" s="228"/>
      <c r="P432" s="228"/>
      <c r="Q432" s="228"/>
      <c r="R432" s="228"/>
      <c r="S432" s="228"/>
      <c r="T432" s="229"/>
      <c r="AT432" s="230" t="s">
        <v>148</v>
      </c>
      <c r="AU432" s="230" t="s">
        <v>90</v>
      </c>
      <c r="AV432" s="13" t="s">
        <v>90</v>
      </c>
      <c r="AW432" s="13" t="s">
        <v>38</v>
      </c>
      <c r="AX432" s="13" t="s">
        <v>80</v>
      </c>
      <c r="AY432" s="230" t="s">
        <v>134</v>
      </c>
    </row>
    <row r="433" spans="1:65" s="13" customFormat="1" ht="11.25">
      <c r="B433" s="220"/>
      <c r="C433" s="221"/>
      <c r="D433" s="216" t="s">
        <v>148</v>
      </c>
      <c r="E433" s="222" t="s">
        <v>1</v>
      </c>
      <c r="F433" s="223" t="s">
        <v>766</v>
      </c>
      <c r="G433" s="221"/>
      <c r="H433" s="224">
        <v>4.5</v>
      </c>
      <c r="I433" s="225"/>
      <c r="J433" s="221"/>
      <c r="K433" s="221"/>
      <c r="L433" s="226"/>
      <c r="M433" s="227"/>
      <c r="N433" s="228"/>
      <c r="O433" s="228"/>
      <c r="P433" s="228"/>
      <c r="Q433" s="228"/>
      <c r="R433" s="228"/>
      <c r="S433" s="228"/>
      <c r="T433" s="229"/>
      <c r="AT433" s="230" t="s">
        <v>148</v>
      </c>
      <c r="AU433" s="230" t="s">
        <v>90</v>
      </c>
      <c r="AV433" s="13" t="s">
        <v>90</v>
      </c>
      <c r="AW433" s="13" t="s">
        <v>38</v>
      </c>
      <c r="AX433" s="13" t="s">
        <v>80</v>
      </c>
      <c r="AY433" s="230" t="s">
        <v>134</v>
      </c>
    </row>
    <row r="434" spans="1:65" s="13" customFormat="1" ht="11.25">
      <c r="B434" s="220"/>
      <c r="C434" s="221"/>
      <c r="D434" s="216" t="s">
        <v>148</v>
      </c>
      <c r="E434" s="222" t="s">
        <v>1</v>
      </c>
      <c r="F434" s="223" t="s">
        <v>767</v>
      </c>
      <c r="G434" s="221"/>
      <c r="H434" s="224">
        <v>9.5</v>
      </c>
      <c r="I434" s="225"/>
      <c r="J434" s="221"/>
      <c r="K434" s="221"/>
      <c r="L434" s="226"/>
      <c r="M434" s="227"/>
      <c r="N434" s="228"/>
      <c r="O434" s="228"/>
      <c r="P434" s="228"/>
      <c r="Q434" s="228"/>
      <c r="R434" s="228"/>
      <c r="S434" s="228"/>
      <c r="T434" s="229"/>
      <c r="AT434" s="230" t="s">
        <v>148</v>
      </c>
      <c r="AU434" s="230" t="s">
        <v>90</v>
      </c>
      <c r="AV434" s="13" t="s">
        <v>90</v>
      </c>
      <c r="AW434" s="13" t="s">
        <v>38</v>
      </c>
      <c r="AX434" s="13" t="s">
        <v>80</v>
      </c>
      <c r="AY434" s="230" t="s">
        <v>134</v>
      </c>
    </row>
    <row r="435" spans="1:65" s="13" customFormat="1" ht="11.25">
      <c r="B435" s="220"/>
      <c r="C435" s="221"/>
      <c r="D435" s="216" t="s">
        <v>148</v>
      </c>
      <c r="E435" s="222" t="s">
        <v>1</v>
      </c>
      <c r="F435" s="223" t="s">
        <v>768</v>
      </c>
      <c r="G435" s="221"/>
      <c r="H435" s="224">
        <v>4.5</v>
      </c>
      <c r="I435" s="225"/>
      <c r="J435" s="221"/>
      <c r="K435" s="221"/>
      <c r="L435" s="226"/>
      <c r="M435" s="227"/>
      <c r="N435" s="228"/>
      <c r="O435" s="228"/>
      <c r="P435" s="228"/>
      <c r="Q435" s="228"/>
      <c r="R435" s="228"/>
      <c r="S435" s="228"/>
      <c r="T435" s="229"/>
      <c r="AT435" s="230" t="s">
        <v>148</v>
      </c>
      <c r="AU435" s="230" t="s">
        <v>90</v>
      </c>
      <c r="AV435" s="13" t="s">
        <v>90</v>
      </c>
      <c r="AW435" s="13" t="s">
        <v>38</v>
      </c>
      <c r="AX435" s="13" t="s">
        <v>80</v>
      </c>
      <c r="AY435" s="230" t="s">
        <v>134</v>
      </c>
    </row>
    <row r="436" spans="1:65" s="13" customFormat="1" ht="11.25">
      <c r="B436" s="220"/>
      <c r="C436" s="221"/>
      <c r="D436" s="216" t="s">
        <v>148</v>
      </c>
      <c r="E436" s="222" t="s">
        <v>1</v>
      </c>
      <c r="F436" s="223" t="s">
        <v>769</v>
      </c>
      <c r="G436" s="221"/>
      <c r="H436" s="224">
        <v>6</v>
      </c>
      <c r="I436" s="225"/>
      <c r="J436" s="221"/>
      <c r="K436" s="221"/>
      <c r="L436" s="226"/>
      <c r="M436" s="227"/>
      <c r="N436" s="228"/>
      <c r="O436" s="228"/>
      <c r="P436" s="228"/>
      <c r="Q436" s="228"/>
      <c r="R436" s="228"/>
      <c r="S436" s="228"/>
      <c r="T436" s="229"/>
      <c r="AT436" s="230" t="s">
        <v>148</v>
      </c>
      <c r="AU436" s="230" t="s">
        <v>90</v>
      </c>
      <c r="AV436" s="13" t="s">
        <v>90</v>
      </c>
      <c r="AW436" s="13" t="s">
        <v>38</v>
      </c>
      <c r="AX436" s="13" t="s">
        <v>80</v>
      </c>
      <c r="AY436" s="230" t="s">
        <v>134</v>
      </c>
    </row>
    <row r="437" spans="1:65" s="13" customFormat="1" ht="11.25">
      <c r="B437" s="220"/>
      <c r="C437" s="221"/>
      <c r="D437" s="216" t="s">
        <v>148</v>
      </c>
      <c r="E437" s="222" t="s">
        <v>1</v>
      </c>
      <c r="F437" s="223" t="s">
        <v>770</v>
      </c>
      <c r="G437" s="221"/>
      <c r="H437" s="224">
        <v>4.5</v>
      </c>
      <c r="I437" s="225"/>
      <c r="J437" s="221"/>
      <c r="K437" s="221"/>
      <c r="L437" s="226"/>
      <c r="M437" s="227"/>
      <c r="N437" s="228"/>
      <c r="O437" s="228"/>
      <c r="P437" s="228"/>
      <c r="Q437" s="228"/>
      <c r="R437" s="228"/>
      <c r="S437" s="228"/>
      <c r="T437" s="229"/>
      <c r="AT437" s="230" t="s">
        <v>148</v>
      </c>
      <c r="AU437" s="230" t="s">
        <v>90</v>
      </c>
      <c r="AV437" s="13" t="s">
        <v>90</v>
      </c>
      <c r="AW437" s="13" t="s">
        <v>38</v>
      </c>
      <c r="AX437" s="13" t="s">
        <v>80</v>
      </c>
      <c r="AY437" s="230" t="s">
        <v>134</v>
      </c>
    </row>
    <row r="438" spans="1:65" s="13" customFormat="1" ht="11.25">
      <c r="B438" s="220"/>
      <c r="C438" s="221"/>
      <c r="D438" s="216" t="s">
        <v>148</v>
      </c>
      <c r="E438" s="222" t="s">
        <v>1</v>
      </c>
      <c r="F438" s="223" t="s">
        <v>771</v>
      </c>
      <c r="G438" s="221"/>
      <c r="H438" s="224">
        <v>4</v>
      </c>
      <c r="I438" s="225"/>
      <c r="J438" s="221"/>
      <c r="K438" s="221"/>
      <c r="L438" s="226"/>
      <c r="M438" s="227"/>
      <c r="N438" s="228"/>
      <c r="O438" s="228"/>
      <c r="P438" s="228"/>
      <c r="Q438" s="228"/>
      <c r="R438" s="228"/>
      <c r="S438" s="228"/>
      <c r="T438" s="229"/>
      <c r="AT438" s="230" t="s">
        <v>148</v>
      </c>
      <c r="AU438" s="230" t="s">
        <v>90</v>
      </c>
      <c r="AV438" s="13" t="s">
        <v>90</v>
      </c>
      <c r="AW438" s="13" t="s">
        <v>38</v>
      </c>
      <c r="AX438" s="13" t="s">
        <v>80</v>
      </c>
      <c r="AY438" s="230" t="s">
        <v>134</v>
      </c>
    </row>
    <row r="439" spans="1:65" s="13" customFormat="1" ht="11.25">
      <c r="B439" s="220"/>
      <c r="C439" s="221"/>
      <c r="D439" s="216" t="s">
        <v>148</v>
      </c>
      <c r="E439" s="222" t="s">
        <v>1</v>
      </c>
      <c r="F439" s="223" t="s">
        <v>772</v>
      </c>
      <c r="G439" s="221"/>
      <c r="H439" s="224">
        <v>5</v>
      </c>
      <c r="I439" s="225"/>
      <c r="J439" s="221"/>
      <c r="K439" s="221"/>
      <c r="L439" s="226"/>
      <c r="M439" s="227"/>
      <c r="N439" s="228"/>
      <c r="O439" s="228"/>
      <c r="P439" s="228"/>
      <c r="Q439" s="228"/>
      <c r="R439" s="228"/>
      <c r="S439" s="228"/>
      <c r="T439" s="229"/>
      <c r="AT439" s="230" t="s">
        <v>148</v>
      </c>
      <c r="AU439" s="230" t="s">
        <v>90</v>
      </c>
      <c r="AV439" s="13" t="s">
        <v>90</v>
      </c>
      <c r="AW439" s="13" t="s">
        <v>38</v>
      </c>
      <c r="AX439" s="13" t="s">
        <v>80</v>
      </c>
      <c r="AY439" s="230" t="s">
        <v>134</v>
      </c>
    </row>
    <row r="440" spans="1:65" s="13" customFormat="1" ht="11.25">
      <c r="B440" s="220"/>
      <c r="C440" s="221"/>
      <c r="D440" s="216" t="s">
        <v>148</v>
      </c>
      <c r="E440" s="222" t="s">
        <v>1</v>
      </c>
      <c r="F440" s="223" t="s">
        <v>773</v>
      </c>
      <c r="G440" s="221"/>
      <c r="H440" s="224">
        <v>5</v>
      </c>
      <c r="I440" s="225"/>
      <c r="J440" s="221"/>
      <c r="K440" s="221"/>
      <c r="L440" s="226"/>
      <c r="M440" s="227"/>
      <c r="N440" s="228"/>
      <c r="O440" s="228"/>
      <c r="P440" s="228"/>
      <c r="Q440" s="228"/>
      <c r="R440" s="228"/>
      <c r="S440" s="228"/>
      <c r="T440" s="229"/>
      <c r="AT440" s="230" t="s">
        <v>148</v>
      </c>
      <c r="AU440" s="230" t="s">
        <v>90</v>
      </c>
      <c r="AV440" s="13" t="s">
        <v>90</v>
      </c>
      <c r="AW440" s="13" t="s">
        <v>38</v>
      </c>
      <c r="AX440" s="13" t="s">
        <v>80</v>
      </c>
      <c r="AY440" s="230" t="s">
        <v>134</v>
      </c>
    </row>
    <row r="441" spans="1:65" s="13" customFormat="1" ht="11.25">
      <c r="B441" s="220"/>
      <c r="C441" s="221"/>
      <c r="D441" s="216" t="s">
        <v>148</v>
      </c>
      <c r="E441" s="222" t="s">
        <v>1</v>
      </c>
      <c r="F441" s="223" t="s">
        <v>774</v>
      </c>
      <c r="G441" s="221"/>
      <c r="H441" s="224">
        <v>4.5</v>
      </c>
      <c r="I441" s="225"/>
      <c r="J441" s="221"/>
      <c r="K441" s="221"/>
      <c r="L441" s="226"/>
      <c r="M441" s="227"/>
      <c r="N441" s="228"/>
      <c r="O441" s="228"/>
      <c r="P441" s="228"/>
      <c r="Q441" s="228"/>
      <c r="R441" s="228"/>
      <c r="S441" s="228"/>
      <c r="T441" s="229"/>
      <c r="AT441" s="230" t="s">
        <v>148</v>
      </c>
      <c r="AU441" s="230" t="s">
        <v>90</v>
      </c>
      <c r="AV441" s="13" t="s">
        <v>90</v>
      </c>
      <c r="AW441" s="13" t="s">
        <v>38</v>
      </c>
      <c r="AX441" s="13" t="s">
        <v>80</v>
      </c>
      <c r="AY441" s="230" t="s">
        <v>134</v>
      </c>
    </row>
    <row r="442" spans="1:65" s="13" customFormat="1" ht="11.25">
      <c r="B442" s="220"/>
      <c r="C442" s="221"/>
      <c r="D442" s="216" t="s">
        <v>148</v>
      </c>
      <c r="E442" s="222" t="s">
        <v>1</v>
      </c>
      <c r="F442" s="223" t="s">
        <v>775</v>
      </c>
      <c r="G442" s="221"/>
      <c r="H442" s="224">
        <v>4.5</v>
      </c>
      <c r="I442" s="225"/>
      <c r="J442" s="221"/>
      <c r="K442" s="221"/>
      <c r="L442" s="226"/>
      <c r="M442" s="227"/>
      <c r="N442" s="228"/>
      <c r="O442" s="228"/>
      <c r="P442" s="228"/>
      <c r="Q442" s="228"/>
      <c r="R442" s="228"/>
      <c r="S442" s="228"/>
      <c r="T442" s="229"/>
      <c r="AT442" s="230" t="s">
        <v>148</v>
      </c>
      <c r="AU442" s="230" t="s">
        <v>90</v>
      </c>
      <c r="AV442" s="13" t="s">
        <v>90</v>
      </c>
      <c r="AW442" s="13" t="s">
        <v>38</v>
      </c>
      <c r="AX442" s="13" t="s">
        <v>80</v>
      </c>
      <c r="AY442" s="230" t="s">
        <v>134</v>
      </c>
    </row>
    <row r="443" spans="1:65" s="13" customFormat="1" ht="11.25">
      <c r="B443" s="220"/>
      <c r="C443" s="221"/>
      <c r="D443" s="216" t="s">
        <v>148</v>
      </c>
      <c r="E443" s="222" t="s">
        <v>1</v>
      </c>
      <c r="F443" s="223" t="s">
        <v>776</v>
      </c>
      <c r="G443" s="221"/>
      <c r="H443" s="224">
        <v>6.5</v>
      </c>
      <c r="I443" s="225"/>
      <c r="J443" s="221"/>
      <c r="K443" s="221"/>
      <c r="L443" s="226"/>
      <c r="M443" s="227"/>
      <c r="N443" s="228"/>
      <c r="O443" s="228"/>
      <c r="P443" s="228"/>
      <c r="Q443" s="228"/>
      <c r="R443" s="228"/>
      <c r="S443" s="228"/>
      <c r="T443" s="229"/>
      <c r="AT443" s="230" t="s">
        <v>148</v>
      </c>
      <c r="AU443" s="230" t="s">
        <v>90</v>
      </c>
      <c r="AV443" s="13" t="s">
        <v>90</v>
      </c>
      <c r="AW443" s="13" t="s">
        <v>38</v>
      </c>
      <c r="AX443" s="13" t="s">
        <v>80</v>
      </c>
      <c r="AY443" s="230" t="s">
        <v>134</v>
      </c>
    </row>
    <row r="444" spans="1:65" s="13" customFormat="1" ht="11.25">
      <c r="B444" s="220"/>
      <c r="C444" s="221"/>
      <c r="D444" s="216" t="s">
        <v>148</v>
      </c>
      <c r="E444" s="222" t="s">
        <v>1</v>
      </c>
      <c r="F444" s="223" t="s">
        <v>777</v>
      </c>
      <c r="G444" s="221"/>
      <c r="H444" s="224">
        <v>6.5</v>
      </c>
      <c r="I444" s="225"/>
      <c r="J444" s="221"/>
      <c r="K444" s="221"/>
      <c r="L444" s="226"/>
      <c r="M444" s="227"/>
      <c r="N444" s="228"/>
      <c r="O444" s="228"/>
      <c r="P444" s="228"/>
      <c r="Q444" s="228"/>
      <c r="R444" s="228"/>
      <c r="S444" s="228"/>
      <c r="T444" s="229"/>
      <c r="AT444" s="230" t="s">
        <v>148</v>
      </c>
      <c r="AU444" s="230" t="s">
        <v>90</v>
      </c>
      <c r="AV444" s="13" t="s">
        <v>90</v>
      </c>
      <c r="AW444" s="13" t="s">
        <v>38</v>
      </c>
      <c r="AX444" s="13" t="s">
        <v>80</v>
      </c>
      <c r="AY444" s="230" t="s">
        <v>134</v>
      </c>
    </row>
    <row r="445" spans="1:65" s="15" customFormat="1" ht="11.25">
      <c r="B445" s="244"/>
      <c r="C445" s="245"/>
      <c r="D445" s="216" t="s">
        <v>148</v>
      </c>
      <c r="E445" s="246" t="s">
        <v>1</v>
      </c>
      <c r="F445" s="247" t="s">
        <v>392</v>
      </c>
      <c r="G445" s="245"/>
      <c r="H445" s="248">
        <v>75</v>
      </c>
      <c r="I445" s="249"/>
      <c r="J445" s="245"/>
      <c r="K445" s="245"/>
      <c r="L445" s="250"/>
      <c r="M445" s="251"/>
      <c r="N445" s="252"/>
      <c r="O445" s="252"/>
      <c r="P445" s="252"/>
      <c r="Q445" s="252"/>
      <c r="R445" s="252"/>
      <c r="S445" s="252"/>
      <c r="T445" s="253"/>
      <c r="AT445" s="254" t="s">
        <v>148</v>
      </c>
      <c r="AU445" s="254" t="s">
        <v>90</v>
      </c>
      <c r="AV445" s="15" t="s">
        <v>143</v>
      </c>
      <c r="AW445" s="15" t="s">
        <v>38</v>
      </c>
      <c r="AX445" s="15" t="s">
        <v>88</v>
      </c>
      <c r="AY445" s="254" t="s">
        <v>134</v>
      </c>
    </row>
    <row r="446" spans="1:65" s="14" customFormat="1" ht="22.5">
      <c r="B446" s="231"/>
      <c r="C446" s="232"/>
      <c r="D446" s="216" t="s">
        <v>148</v>
      </c>
      <c r="E446" s="233" t="s">
        <v>1</v>
      </c>
      <c r="F446" s="234" t="s">
        <v>778</v>
      </c>
      <c r="G446" s="232"/>
      <c r="H446" s="233" t="s">
        <v>1</v>
      </c>
      <c r="I446" s="235"/>
      <c r="J446" s="232"/>
      <c r="K446" s="232"/>
      <c r="L446" s="236"/>
      <c r="M446" s="237"/>
      <c r="N446" s="238"/>
      <c r="O446" s="238"/>
      <c r="P446" s="238"/>
      <c r="Q446" s="238"/>
      <c r="R446" s="238"/>
      <c r="S446" s="238"/>
      <c r="T446" s="239"/>
      <c r="AT446" s="240" t="s">
        <v>148</v>
      </c>
      <c r="AU446" s="240" t="s">
        <v>90</v>
      </c>
      <c r="AV446" s="14" t="s">
        <v>88</v>
      </c>
      <c r="AW446" s="14" t="s">
        <v>38</v>
      </c>
      <c r="AX446" s="14" t="s">
        <v>80</v>
      </c>
      <c r="AY446" s="240" t="s">
        <v>134</v>
      </c>
    </row>
    <row r="447" spans="1:65" s="2" customFormat="1" ht="55.5" customHeight="1">
      <c r="A447" s="34"/>
      <c r="B447" s="35"/>
      <c r="C447" s="203" t="s">
        <v>779</v>
      </c>
      <c r="D447" s="203" t="s">
        <v>138</v>
      </c>
      <c r="E447" s="204" t="s">
        <v>780</v>
      </c>
      <c r="F447" s="205" t="s">
        <v>781</v>
      </c>
      <c r="G447" s="206" t="s">
        <v>584</v>
      </c>
      <c r="H447" s="207">
        <v>9</v>
      </c>
      <c r="I447" s="208"/>
      <c r="J447" s="209">
        <f>ROUND(I447*H447,2)</f>
        <v>0</v>
      </c>
      <c r="K447" s="205" t="s">
        <v>142</v>
      </c>
      <c r="L447" s="39"/>
      <c r="M447" s="210" t="s">
        <v>1</v>
      </c>
      <c r="N447" s="211" t="s">
        <v>45</v>
      </c>
      <c r="O447" s="71"/>
      <c r="P447" s="212">
        <f>O447*H447</f>
        <v>0</v>
      </c>
      <c r="Q447" s="212">
        <v>0</v>
      </c>
      <c r="R447" s="212">
        <f>Q447*H447</f>
        <v>0</v>
      </c>
      <c r="S447" s="212">
        <v>0</v>
      </c>
      <c r="T447" s="213">
        <f>S447*H447</f>
        <v>0</v>
      </c>
      <c r="U447" s="34"/>
      <c r="V447" s="34"/>
      <c r="W447" s="34"/>
      <c r="X447" s="34"/>
      <c r="Y447" s="34"/>
      <c r="Z447" s="34"/>
      <c r="AA447" s="34"/>
      <c r="AB447" s="34"/>
      <c r="AC447" s="34"/>
      <c r="AD447" s="34"/>
      <c r="AE447" s="34"/>
      <c r="AR447" s="214" t="s">
        <v>222</v>
      </c>
      <c r="AT447" s="214" t="s">
        <v>138</v>
      </c>
      <c r="AU447" s="214" t="s">
        <v>90</v>
      </c>
      <c r="AY447" s="17" t="s">
        <v>134</v>
      </c>
      <c r="BE447" s="215">
        <f>IF(N447="základní",J447,0)</f>
        <v>0</v>
      </c>
      <c r="BF447" s="215">
        <f>IF(N447="snížená",J447,0)</f>
        <v>0</v>
      </c>
      <c r="BG447" s="215">
        <f>IF(N447="zákl. přenesená",J447,0)</f>
        <v>0</v>
      </c>
      <c r="BH447" s="215">
        <f>IF(N447="sníž. přenesená",J447,0)</f>
        <v>0</v>
      </c>
      <c r="BI447" s="215">
        <f>IF(N447="nulová",J447,0)</f>
        <v>0</v>
      </c>
      <c r="BJ447" s="17" t="s">
        <v>88</v>
      </c>
      <c r="BK447" s="215">
        <f>ROUND(I447*H447,2)</f>
        <v>0</v>
      </c>
      <c r="BL447" s="17" t="s">
        <v>222</v>
      </c>
      <c r="BM447" s="214" t="s">
        <v>782</v>
      </c>
    </row>
    <row r="448" spans="1:65" s="14" customFormat="1" ht="22.5">
      <c r="B448" s="231"/>
      <c r="C448" s="232"/>
      <c r="D448" s="216" t="s">
        <v>148</v>
      </c>
      <c r="E448" s="233" t="s">
        <v>1</v>
      </c>
      <c r="F448" s="234" t="s">
        <v>783</v>
      </c>
      <c r="G448" s="232"/>
      <c r="H448" s="233" t="s">
        <v>1</v>
      </c>
      <c r="I448" s="235"/>
      <c r="J448" s="232"/>
      <c r="K448" s="232"/>
      <c r="L448" s="236"/>
      <c r="M448" s="237"/>
      <c r="N448" s="238"/>
      <c r="O448" s="238"/>
      <c r="P448" s="238"/>
      <c r="Q448" s="238"/>
      <c r="R448" s="238"/>
      <c r="S448" s="238"/>
      <c r="T448" s="239"/>
      <c r="AT448" s="240" t="s">
        <v>148</v>
      </c>
      <c r="AU448" s="240" t="s">
        <v>90</v>
      </c>
      <c r="AV448" s="14" t="s">
        <v>88</v>
      </c>
      <c r="AW448" s="14" t="s">
        <v>38</v>
      </c>
      <c r="AX448" s="14" t="s">
        <v>80</v>
      </c>
      <c r="AY448" s="240" t="s">
        <v>134</v>
      </c>
    </row>
    <row r="449" spans="1:65" s="13" customFormat="1" ht="11.25">
      <c r="B449" s="220"/>
      <c r="C449" s="221"/>
      <c r="D449" s="216" t="s">
        <v>148</v>
      </c>
      <c r="E449" s="222" t="s">
        <v>1</v>
      </c>
      <c r="F449" s="223" t="s">
        <v>784</v>
      </c>
      <c r="G449" s="221"/>
      <c r="H449" s="224">
        <v>1</v>
      </c>
      <c r="I449" s="225"/>
      <c r="J449" s="221"/>
      <c r="K449" s="221"/>
      <c r="L449" s="226"/>
      <c r="M449" s="227"/>
      <c r="N449" s="228"/>
      <c r="O449" s="228"/>
      <c r="P449" s="228"/>
      <c r="Q449" s="228"/>
      <c r="R449" s="228"/>
      <c r="S449" s="228"/>
      <c r="T449" s="229"/>
      <c r="AT449" s="230" t="s">
        <v>148</v>
      </c>
      <c r="AU449" s="230" t="s">
        <v>90</v>
      </c>
      <c r="AV449" s="13" t="s">
        <v>90</v>
      </c>
      <c r="AW449" s="13" t="s">
        <v>38</v>
      </c>
      <c r="AX449" s="13" t="s">
        <v>80</v>
      </c>
      <c r="AY449" s="230" t="s">
        <v>134</v>
      </c>
    </row>
    <row r="450" spans="1:65" s="13" customFormat="1" ht="11.25">
      <c r="B450" s="220"/>
      <c r="C450" s="221"/>
      <c r="D450" s="216" t="s">
        <v>148</v>
      </c>
      <c r="E450" s="222" t="s">
        <v>1</v>
      </c>
      <c r="F450" s="223" t="s">
        <v>785</v>
      </c>
      <c r="G450" s="221"/>
      <c r="H450" s="224">
        <v>1</v>
      </c>
      <c r="I450" s="225"/>
      <c r="J450" s="221"/>
      <c r="K450" s="221"/>
      <c r="L450" s="226"/>
      <c r="M450" s="227"/>
      <c r="N450" s="228"/>
      <c r="O450" s="228"/>
      <c r="P450" s="228"/>
      <c r="Q450" s="228"/>
      <c r="R450" s="228"/>
      <c r="S450" s="228"/>
      <c r="T450" s="229"/>
      <c r="AT450" s="230" t="s">
        <v>148</v>
      </c>
      <c r="AU450" s="230" t="s">
        <v>90</v>
      </c>
      <c r="AV450" s="13" t="s">
        <v>90</v>
      </c>
      <c r="AW450" s="13" t="s">
        <v>38</v>
      </c>
      <c r="AX450" s="13" t="s">
        <v>80</v>
      </c>
      <c r="AY450" s="230" t="s">
        <v>134</v>
      </c>
    </row>
    <row r="451" spans="1:65" s="13" customFormat="1" ht="11.25">
      <c r="B451" s="220"/>
      <c r="C451" s="221"/>
      <c r="D451" s="216" t="s">
        <v>148</v>
      </c>
      <c r="E451" s="222" t="s">
        <v>1</v>
      </c>
      <c r="F451" s="223" t="s">
        <v>786</v>
      </c>
      <c r="G451" s="221"/>
      <c r="H451" s="224">
        <v>1</v>
      </c>
      <c r="I451" s="225"/>
      <c r="J451" s="221"/>
      <c r="K451" s="221"/>
      <c r="L451" s="226"/>
      <c r="M451" s="227"/>
      <c r="N451" s="228"/>
      <c r="O451" s="228"/>
      <c r="P451" s="228"/>
      <c r="Q451" s="228"/>
      <c r="R451" s="228"/>
      <c r="S451" s="228"/>
      <c r="T451" s="229"/>
      <c r="AT451" s="230" t="s">
        <v>148</v>
      </c>
      <c r="AU451" s="230" t="s">
        <v>90</v>
      </c>
      <c r="AV451" s="13" t="s">
        <v>90</v>
      </c>
      <c r="AW451" s="13" t="s">
        <v>38</v>
      </c>
      <c r="AX451" s="13" t="s">
        <v>80</v>
      </c>
      <c r="AY451" s="230" t="s">
        <v>134</v>
      </c>
    </row>
    <row r="452" spans="1:65" s="13" customFormat="1" ht="11.25">
      <c r="B452" s="220"/>
      <c r="C452" s="221"/>
      <c r="D452" s="216" t="s">
        <v>148</v>
      </c>
      <c r="E452" s="222" t="s">
        <v>1</v>
      </c>
      <c r="F452" s="223" t="s">
        <v>787</v>
      </c>
      <c r="G452" s="221"/>
      <c r="H452" s="224">
        <v>1</v>
      </c>
      <c r="I452" s="225"/>
      <c r="J452" s="221"/>
      <c r="K452" s="221"/>
      <c r="L452" s="226"/>
      <c r="M452" s="227"/>
      <c r="N452" s="228"/>
      <c r="O452" s="228"/>
      <c r="P452" s="228"/>
      <c r="Q452" s="228"/>
      <c r="R452" s="228"/>
      <c r="S452" s="228"/>
      <c r="T452" s="229"/>
      <c r="AT452" s="230" t="s">
        <v>148</v>
      </c>
      <c r="AU452" s="230" t="s">
        <v>90</v>
      </c>
      <c r="AV452" s="13" t="s">
        <v>90</v>
      </c>
      <c r="AW452" s="13" t="s">
        <v>38</v>
      </c>
      <c r="AX452" s="13" t="s">
        <v>80</v>
      </c>
      <c r="AY452" s="230" t="s">
        <v>134</v>
      </c>
    </row>
    <row r="453" spans="1:65" s="13" customFormat="1" ht="11.25">
      <c r="B453" s="220"/>
      <c r="C453" s="221"/>
      <c r="D453" s="216" t="s">
        <v>148</v>
      </c>
      <c r="E453" s="222" t="s">
        <v>1</v>
      </c>
      <c r="F453" s="223" t="s">
        <v>788</v>
      </c>
      <c r="G453" s="221"/>
      <c r="H453" s="224">
        <v>1</v>
      </c>
      <c r="I453" s="225"/>
      <c r="J453" s="221"/>
      <c r="K453" s="221"/>
      <c r="L453" s="226"/>
      <c r="M453" s="227"/>
      <c r="N453" s="228"/>
      <c r="O453" s="228"/>
      <c r="P453" s="228"/>
      <c r="Q453" s="228"/>
      <c r="R453" s="228"/>
      <c r="S453" s="228"/>
      <c r="T453" s="229"/>
      <c r="AT453" s="230" t="s">
        <v>148</v>
      </c>
      <c r="AU453" s="230" t="s">
        <v>90</v>
      </c>
      <c r="AV453" s="13" t="s">
        <v>90</v>
      </c>
      <c r="AW453" s="13" t="s">
        <v>38</v>
      </c>
      <c r="AX453" s="13" t="s">
        <v>80</v>
      </c>
      <c r="AY453" s="230" t="s">
        <v>134</v>
      </c>
    </row>
    <row r="454" spans="1:65" s="13" customFormat="1" ht="11.25">
      <c r="B454" s="220"/>
      <c r="C454" s="221"/>
      <c r="D454" s="216" t="s">
        <v>148</v>
      </c>
      <c r="E454" s="222" t="s">
        <v>1</v>
      </c>
      <c r="F454" s="223" t="s">
        <v>789</v>
      </c>
      <c r="G454" s="221"/>
      <c r="H454" s="224">
        <v>1</v>
      </c>
      <c r="I454" s="225"/>
      <c r="J454" s="221"/>
      <c r="K454" s="221"/>
      <c r="L454" s="226"/>
      <c r="M454" s="227"/>
      <c r="N454" s="228"/>
      <c r="O454" s="228"/>
      <c r="P454" s="228"/>
      <c r="Q454" s="228"/>
      <c r="R454" s="228"/>
      <c r="S454" s="228"/>
      <c r="T454" s="229"/>
      <c r="AT454" s="230" t="s">
        <v>148</v>
      </c>
      <c r="AU454" s="230" t="s">
        <v>90</v>
      </c>
      <c r="AV454" s="13" t="s">
        <v>90</v>
      </c>
      <c r="AW454" s="13" t="s">
        <v>38</v>
      </c>
      <c r="AX454" s="13" t="s">
        <v>80</v>
      </c>
      <c r="AY454" s="230" t="s">
        <v>134</v>
      </c>
    </row>
    <row r="455" spans="1:65" s="13" customFormat="1" ht="11.25">
      <c r="B455" s="220"/>
      <c r="C455" s="221"/>
      <c r="D455" s="216" t="s">
        <v>148</v>
      </c>
      <c r="E455" s="222" t="s">
        <v>1</v>
      </c>
      <c r="F455" s="223" t="s">
        <v>790</v>
      </c>
      <c r="G455" s="221"/>
      <c r="H455" s="224">
        <v>1</v>
      </c>
      <c r="I455" s="225"/>
      <c r="J455" s="221"/>
      <c r="K455" s="221"/>
      <c r="L455" s="226"/>
      <c r="M455" s="227"/>
      <c r="N455" s="228"/>
      <c r="O455" s="228"/>
      <c r="P455" s="228"/>
      <c r="Q455" s="228"/>
      <c r="R455" s="228"/>
      <c r="S455" s="228"/>
      <c r="T455" s="229"/>
      <c r="AT455" s="230" t="s">
        <v>148</v>
      </c>
      <c r="AU455" s="230" t="s">
        <v>90</v>
      </c>
      <c r="AV455" s="13" t="s">
        <v>90</v>
      </c>
      <c r="AW455" s="13" t="s">
        <v>38</v>
      </c>
      <c r="AX455" s="13" t="s">
        <v>80</v>
      </c>
      <c r="AY455" s="230" t="s">
        <v>134</v>
      </c>
    </row>
    <row r="456" spans="1:65" s="13" customFormat="1" ht="11.25">
      <c r="B456" s="220"/>
      <c r="C456" s="221"/>
      <c r="D456" s="216" t="s">
        <v>148</v>
      </c>
      <c r="E456" s="222" t="s">
        <v>1</v>
      </c>
      <c r="F456" s="223" t="s">
        <v>791</v>
      </c>
      <c r="G456" s="221"/>
      <c r="H456" s="224">
        <v>1</v>
      </c>
      <c r="I456" s="225"/>
      <c r="J456" s="221"/>
      <c r="K456" s="221"/>
      <c r="L456" s="226"/>
      <c r="M456" s="227"/>
      <c r="N456" s="228"/>
      <c r="O456" s="228"/>
      <c r="P456" s="228"/>
      <c r="Q456" s="228"/>
      <c r="R456" s="228"/>
      <c r="S456" s="228"/>
      <c r="T456" s="229"/>
      <c r="AT456" s="230" t="s">
        <v>148</v>
      </c>
      <c r="AU456" s="230" t="s">
        <v>90</v>
      </c>
      <c r="AV456" s="13" t="s">
        <v>90</v>
      </c>
      <c r="AW456" s="13" t="s">
        <v>38</v>
      </c>
      <c r="AX456" s="13" t="s">
        <v>80</v>
      </c>
      <c r="AY456" s="230" t="s">
        <v>134</v>
      </c>
    </row>
    <row r="457" spans="1:65" s="13" customFormat="1" ht="11.25">
      <c r="B457" s="220"/>
      <c r="C457" s="221"/>
      <c r="D457" s="216" t="s">
        <v>148</v>
      </c>
      <c r="E457" s="222" t="s">
        <v>1</v>
      </c>
      <c r="F457" s="223" t="s">
        <v>792</v>
      </c>
      <c r="G457" s="221"/>
      <c r="H457" s="224">
        <v>1</v>
      </c>
      <c r="I457" s="225"/>
      <c r="J457" s="221"/>
      <c r="K457" s="221"/>
      <c r="L457" s="226"/>
      <c r="M457" s="227"/>
      <c r="N457" s="228"/>
      <c r="O457" s="228"/>
      <c r="P457" s="228"/>
      <c r="Q457" s="228"/>
      <c r="R457" s="228"/>
      <c r="S457" s="228"/>
      <c r="T457" s="229"/>
      <c r="AT457" s="230" t="s">
        <v>148</v>
      </c>
      <c r="AU457" s="230" t="s">
        <v>90</v>
      </c>
      <c r="AV457" s="13" t="s">
        <v>90</v>
      </c>
      <c r="AW457" s="13" t="s">
        <v>38</v>
      </c>
      <c r="AX457" s="13" t="s">
        <v>80</v>
      </c>
      <c r="AY457" s="230" t="s">
        <v>134</v>
      </c>
    </row>
    <row r="458" spans="1:65" s="15" customFormat="1" ht="11.25">
      <c r="B458" s="244"/>
      <c r="C458" s="245"/>
      <c r="D458" s="216" t="s">
        <v>148</v>
      </c>
      <c r="E458" s="246" t="s">
        <v>1</v>
      </c>
      <c r="F458" s="247" t="s">
        <v>392</v>
      </c>
      <c r="G458" s="245"/>
      <c r="H458" s="248">
        <v>9</v>
      </c>
      <c r="I458" s="249"/>
      <c r="J458" s="245"/>
      <c r="K458" s="245"/>
      <c r="L458" s="250"/>
      <c r="M458" s="251"/>
      <c r="N458" s="252"/>
      <c r="O458" s="252"/>
      <c r="P458" s="252"/>
      <c r="Q458" s="252"/>
      <c r="R458" s="252"/>
      <c r="S458" s="252"/>
      <c r="T458" s="253"/>
      <c r="AT458" s="254" t="s">
        <v>148</v>
      </c>
      <c r="AU458" s="254" t="s">
        <v>90</v>
      </c>
      <c r="AV458" s="15" t="s">
        <v>143</v>
      </c>
      <c r="AW458" s="15" t="s">
        <v>38</v>
      </c>
      <c r="AX458" s="15" t="s">
        <v>88</v>
      </c>
      <c r="AY458" s="254" t="s">
        <v>134</v>
      </c>
    </row>
    <row r="459" spans="1:65" s="14" customFormat="1" ht="22.5">
      <c r="B459" s="231"/>
      <c r="C459" s="232"/>
      <c r="D459" s="216" t="s">
        <v>148</v>
      </c>
      <c r="E459" s="233" t="s">
        <v>1</v>
      </c>
      <c r="F459" s="234" t="s">
        <v>793</v>
      </c>
      <c r="G459" s="232"/>
      <c r="H459" s="233" t="s">
        <v>1</v>
      </c>
      <c r="I459" s="235"/>
      <c r="J459" s="232"/>
      <c r="K459" s="232"/>
      <c r="L459" s="236"/>
      <c r="M459" s="237"/>
      <c r="N459" s="238"/>
      <c r="O459" s="238"/>
      <c r="P459" s="238"/>
      <c r="Q459" s="238"/>
      <c r="R459" s="238"/>
      <c r="S459" s="238"/>
      <c r="T459" s="239"/>
      <c r="AT459" s="240" t="s">
        <v>148</v>
      </c>
      <c r="AU459" s="240" t="s">
        <v>90</v>
      </c>
      <c r="AV459" s="14" t="s">
        <v>88</v>
      </c>
      <c r="AW459" s="14" t="s">
        <v>38</v>
      </c>
      <c r="AX459" s="14" t="s">
        <v>80</v>
      </c>
      <c r="AY459" s="240" t="s">
        <v>134</v>
      </c>
    </row>
    <row r="460" spans="1:65" s="14" customFormat="1" ht="22.5">
      <c r="B460" s="231"/>
      <c r="C460" s="232"/>
      <c r="D460" s="216" t="s">
        <v>148</v>
      </c>
      <c r="E460" s="233" t="s">
        <v>1</v>
      </c>
      <c r="F460" s="234" t="s">
        <v>778</v>
      </c>
      <c r="G460" s="232"/>
      <c r="H460" s="233" t="s">
        <v>1</v>
      </c>
      <c r="I460" s="235"/>
      <c r="J460" s="232"/>
      <c r="K460" s="232"/>
      <c r="L460" s="236"/>
      <c r="M460" s="237"/>
      <c r="N460" s="238"/>
      <c r="O460" s="238"/>
      <c r="P460" s="238"/>
      <c r="Q460" s="238"/>
      <c r="R460" s="238"/>
      <c r="S460" s="238"/>
      <c r="T460" s="239"/>
      <c r="AT460" s="240" t="s">
        <v>148</v>
      </c>
      <c r="AU460" s="240" t="s">
        <v>90</v>
      </c>
      <c r="AV460" s="14" t="s">
        <v>88</v>
      </c>
      <c r="AW460" s="14" t="s">
        <v>38</v>
      </c>
      <c r="AX460" s="14" t="s">
        <v>80</v>
      </c>
      <c r="AY460" s="240" t="s">
        <v>134</v>
      </c>
    </row>
    <row r="461" spans="1:65" s="2" customFormat="1" ht="55.5" customHeight="1">
      <c r="A461" s="34"/>
      <c r="B461" s="35"/>
      <c r="C461" s="203" t="s">
        <v>794</v>
      </c>
      <c r="D461" s="203" t="s">
        <v>138</v>
      </c>
      <c r="E461" s="204" t="s">
        <v>795</v>
      </c>
      <c r="F461" s="205" t="s">
        <v>796</v>
      </c>
      <c r="G461" s="206" t="s">
        <v>584</v>
      </c>
      <c r="H461" s="207">
        <v>1</v>
      </c>
      <c r="I461" s="208"/>
      <c r="J461" s="209">
        <f>ROUND(I461*H461,2)</f>
        <v>0</v>
      </c>
      <c r="K461" s="205" t="s">
        <v>142</v>
      </c>
      <c r="L461" s="39"/>
      <c r="M461" s="210" t="s">
        <v>1</v>
      </c>
      <c r="N461" s="211" t="s">
        <v>45</v>
      </c>
      <c r="O461" s="71"/>
      <c r="P461" s="212">
        <f>O461*H461</f>
        <v>0</v>
      </c>
      <c r="Q461" s="212">
        <v>0</v>
      </c>
      <c r="R461" s="212">
        <f>Q461*H461</f>
        <v>0</v>
      </c>
      <c r="S461" s="212">
        <v>0</v>
      </c>
      <c r="T461" s="213">
        <f>S461*H461</f>
        <v>0</v>
      </c>
      <c r="U461" s="34"/>
      <c r="V461" s="34"/>
      <c r="W461" s="34"/>
      <c r="X461" s="34"/>
      <c r="Y461" s="34"/>
      <c r="Z461" s="34"/>
      <c r="AA461" s="34"/>
      <c r="AB461" s="34"/>
      <c r="AC461" s="34"/>
      <c r="AD461" s="34"/>
      <c r="AE461" s="34"/>
      <c r="AR461" s="214" t="s">
        <v>222</v>
      </c>
      <c r="AT461" s="214" t="s">
        <v>138</v>
      </c>
      <c r="AU461" s="214" t="s">
        <v>90</v>
      </c>
      <c r="AY461" s="17" t="s">
        <v>134</v>
      </c>
      <c r="BE461" s="215">
        <f>IF(N461="základní",J461,0)</f>
        <v>0</v>
      </c>
      <c r="BF461" s="215">
        <f>IF(N461="snížená",J461,0)</f>
        <v>0</v>
      </c>
      <c r="BG461" s="215">
        <f>IF(N461="zákl. přenesená",J461,0)</f>
        <v>0</v>
      </c>
      <c r="BH461" s="215">
        <f>IF(N461="sníž. přenesená",J461,0)</f>
        <v>0</v>
      </c>
      <c r="BI461" s="215">
        <f>IF(N461="nulová",J461,0)</f>
        <v>0</v>
      </c>
      <c r="BJ461" s="17" t="s">
        <v>88</v>
      </c>
      <c r="BK461" s="215">
        <f>ROUND(I461*H461,2)</f>
        <v>0</v>
      </c>
      <c r="BL461" s="17" t="s">
        <v>222</v>
      </c>
      <c r="BM461" s="214" t="s">
        <v>797</v>
      </c>
    </row>
    <row r="462" spans="1:65" s="13" customFormat="1" ht="11.25">
      <c r="B462" s="220"/>
      <c r="C462" s="221"/>
      <c r="D462" s="216" t="s">
        <v>148</v>
      </c>
      <c r="E462" s="222" t="s">
        <v>1</v>
      </c>
      <c r="F462" s="223" t="s">
        <v>798</v>
      </c>
      <c r="G462" s="221"/>
      <c r="H462" s="224">
        <v>1</v>
      </c>
      <c r="I462" s="225"/>
      <c r="J462" s="221"/>
      <c r="K462" s="221"/>
      <c r="L462" s="226"/>
      <c r="M462" s="227"/>
      <c r="N462" s="228"/>
      <c r="O462" s="228"/>
      <c r="P462" s="228"/>
      <c r="Q462" s="228"/>
      <c r="R462" s="228"/>
      <c r="S462" s="228"/>
      <c r="T462" s="229"/>
      <c r="AT462" s="230" t="s">
        <v>148</v>
      </c>
      <c r="AU462" s="230" t="s">
        <v>90</v>
      </c>
      <c r="AV462" s="13" t="s">
        <v>90</v>
      </c>
      <c r="AW462" s="13" t="s">
        <v>38</v>
      </c>
      <c r="AX462" s="13" t="s">
        <v>88</v>
      </c>
      <c r="AY462" s="230" t="s">
        <v>134</v>
      </c>
    </row>
    <row r="463" spans="1:65" s="2" customFormat="1" ht="55.5" customHeight="1">
      <c r="A463" s="34"/>
      <c r="B463" s="35"/>
      <c r="C463" s="203" t="s">
        <v>799</v>
      </c>
      <c r="D463" s="203" t="s">
        <v>138</v>
      </c>
      <c r="E463" s="204" t="s">
        <v>800</v>
      </c>
      <c r="F463" s="205" t="s">
        <v>801</v>
      </c>
      <c r="G463" s="206" t="s">
        <v>584</v>
      </c>
      <c r="H463" s="207">
        <v>2</v>
      </c>
      <c r="I463" s="208"/>
      <c r="J463" s="209">
        <f>ROUND(I463*H463,2)</f>
        <v>0</v>
      </c>
      <c r="K463" s="205" t="s">
        <v>142</v>
      </c>
      <c r="L463" s="39"/>
      <c r="M463" s="210" t="s">
        <v>1</v>
      </c>
      <c r="N463" s="211" t="s">
        <v>45</v>
      </c>
      <c r="O463" s="71"/>
      <c r="P463" s="212">
        <f>O463*H463</f>
        <v>0</v>
      </c>
      <c r="Q463" s="212">
        <v>0</v>
      </c>
      <c r="R463" s="212">
        <f>Q463*H463</f>
        <v>0</v>
      </c>
      <c r="S463" s="212">
        <v>0</v>
      </c>
      <c r="T463" s="213">
        <f>S463*H463</f>
        <v>0</v>
      </c>
      <c r="U463" s="34"/>
      <c r="V463" s="34"/>
      <c r="W463" s="34"/>
      <c r="X463" s="34"/>
      <c r="Y463" s="34"/>
      <c r="Z463" s="34"/>
      <c r="AA463" s="34"/>
      <c r="AB463" s="34"/>
      <c r="AC463" s="34"/>
      <c r="AD463" s="34"/>
      <c r="AE463" s="34"/>
      <c r="AR463" s="214" t="s">
        <v>222</v>
      </c>
      <c r="AT463" s="214" t="s">
        <v>138</v>
      </c>
      <c r="AU463" s="214" t="s">
        <v>90</v>
      </c>
      <c r="AY463" s="17" t="s">
        <v>134</v>
      </c>
      <c r="BE463" s="215">
        <f>IF(N463="základní",J463,0)</f>
        <v>0</v>
      </c>
      <c r="BF463" s="215">
        <f>IF(N463="snížená",J463,0)</f>
        <v>0</v>
      </c>
      <c r="BG463" s="215">
        <f>IF(N463="zákl. přenesená",J463,0)</f>
        <v>0</v>
      </c>
      <c r="BH463" s="215">
        <f>IF(N463="sníž. přenesená",J463,0)</f>
        <v>0</v>
      </c>
      <c r="BI463" s="215">
        <f>IF(N463="nulová",J463,0)</f>
        <v>0</v>
      </c>
      <c r="BJ463" s="17" t="s">
        <v>88</v>
      </c>
      <c r="BK463" s="215">
        <f>ROUND(I463*H463,2)</f>
        <v>0</v>
      </c>
      <c r="BL463" s="17" t="s">
        <v>222</v>
      </c>
      <c r="BM463" s="214" t="s">
        <v>802</v>
      </c>
    </row>
    <row r="464" spans="1:65" s="13" customFormat="1" ht="11.25">
      <c r="B464" s="220"/>
      <c r="C464" s="221"/>
      <c r="D464" s="216" t="s">
        <v>148</v>
      </c>
      <c r="E464" s="222" t="s">
        <v>1</v>
      </c>
      <c r="F464" s="223" t="s">
        <v>803</v>
      </c>
      <c r="G464" s="221"/>
      <c r="H464" s="224">
        <v>1</v>
      </c>
      <c r="I464" s="225"/>
      <c r="J464" s="221"/>
      <c r="K464" s="221"/>
      <c r="L464" s="226"/>
      <c r="M464" s="227"/>
      <c r="N464" s="228"/>
      <c r="O464" s="228"/>
      <c r="P464" s="228"/>
      <c r="Q464" s="228"/>
      <c r="R464" s="228"/>
      <c r="S464" s="228"/>
      <c r="T464" s="229"/>
      <c r="AT464" s="230" t="s">
        <v>148</v>
      </c>
      <c r="AU464" s="230" t="s">
        <v>90</v>
      </c>
      <c r="AV464" s="13" t="s">
        <v>90</v>
      </c>
      <c r="AW464" s="13" t="s">
        <v>38</v>
      </c>
      <c r="AX464" s="13" t="s">
        <v>80</v>
      </c>
      <c r="AY464" s="230" t="s">
        <v>134</v>
      </c>
    </row>
    <row r="465" spans="1:65" s="13" customFormat="1" ht="11.25">
      <c r="B465" s="220"/>
      <c r="C465" s="221"/>
      <c r="D465" s="216" t="s">
        <v>148</v>
      </c>
      <c r="E465" s="222" t="s">
        <v>1</v>
      </c>
      <c r="F465" s="223" t="s">
        <v>804</v>
      </c>
      <c r="G465" s="221"/>
      <c r="H465" s="224">
        <v>1</v>
      </c>
      <c r="I465" s="225"/>
      <c r="J465" s="221"/>
      <c r="K465" s="221"/>
      <c r="L465" s="226"/>
      <c r="M465" s="227"/>
      <c r="N465" s="228"/>
      <c r="O465" s="228"/>
      <c r="P465" s="228"/>
      <c r="Q465" s="228"/>
      <c r="R465" s="228"/>
      <c r="S465" s="228"/>
      <c r="T465" s="229"/>
      <c r="AT465" s="230" t="s">
        <v>148</v>
      </c>
      <c r="AU465" s="230" t="s">
        <v>90</v>
      </c>
      <c r="AV465" s="13" t="s">
        <v>90</v>
      </c>
      <c r="AW465" s="13" t="s">
        <v>38</v>
      </c>
      <c r="AX465" s="13" t="s">
        <v>80</v>
      </c>
      <c r="AY465" s="230" t="s">
        <v>134</v>
      </c>
    </row>
    <row r="466" spans="1:65" s="15" customFormat="1" ht="11.25">
      <c r="B466" s="244"/>
      <c r="C466" s="245"/>
      <c r="D466" s="216" t="s">
        <v>148</v>
      </c>
      <c r="E466" s="246" t="s">
        <v>1</v>
      </c>
      <c r="F466" s="247" t="s">
        <v>392</v>
      </c>
      <c r="G466" s="245"/>
      <c r="H466" s="248">
        <v>2</v>
      </c>
      <c r="I466" s="249"/>
      <c r="J466" s="245"/>
      <c r="K466" s="245"/>
      <c r="L466" s="250"/>
      <c r="M466" s="251"/>
      <c r="N466" s="252"/>
      <c r="O466" s="252"/>
      <c r="P466" s="252"/>
      <c r="Q466" s="252"/>
      <c r="R466" s="252"/>
      <c r="S466" s="252"/>
      <c r="T466" s="253"/>
      <c r="AT466" s="254" t="s">
        <v>148</v>
      </c>
      <c r="AU466" s="254" t="s">
        <v>90</v>
      </c>
      <c r="AV466" s="15" t="s">
        <v>143</v>
      </c>
      <c r="AW466" s="15" t="s">
        <v>38</v>
      </c>
      <c r="AX466" s="15" t="s">
        <v>88</v>
      </c>
      <c r="AY466" s="254" t="s">
        <v>134</v>
      </c>
    </row>
    <row r="467" spans="1:65" s="14" customFormat="1" ht="22.5">
      <c r="B467" s="231"/>
      <c r="C467" s="232"/>
      <c r="D467" s="216" t="s">
        <v>148</v>
      </c>
      <c r="E467" s="233" t="s">
        <v>1</v>
      </c>
      <c r="F467" s="234" t="s">
        <v>805</v>
      </c>
      <c r="G467" s="232"/>
      <c r="H467" s="233" t="s">
        <v>1</v>
      </c>
      <c r="I467" s="235"/>
      <c r="J467" s="232"/>
      <c r="K467" s="232"/>
      <c r="L467" s="236"/>
      <c r="M467" s="237"/>
      <c r="N467" s="238"/>
      <c r="O467" s="238"/>
      <c r="P467" s="238"/>
      <c r="Q467" s="238"/>
      <c r="R467" s="238"/>
      <c r="S467" s="238"/>
      <c r="T467" s="239"/>
      <c r="AT467" s="240" t="s">
        <v>148</v>
      </c>
      <c r="AU467" s="240" t="s">
        <v>90</v>
      </c>
      <c r="AV467" s="14" t="s">
        <v>88</v>
      </c>
      <c r="AW467" s="14" t="s">
        <v>38</v>
      </c>
      <c r="AX467" s="14" t="s">
        <v>80</v>
      </c>
      <c r="AY467" s="240" t="s">
        <v>134</v>
      </c>
    </row>
    <row r="468" spans="1:65" s="2" customFormat="1" ht="21.75" customHeight="1">
      <c r="A468" s="34"/>
      <c r="B468" s="35"/>
      <c r="C468" s="203" t="s">
        <v>806</v>
      </c>
      <c r="D468" s="203" t="s">
        <v>138</v>
      </c>
      <c r="E468" s="204" t="s">
        <v>807</v>
      </c>
      <c r="F468" s="205" t="s">
        <v>808</v>
      </c>
      <c r="G468" s="206" t="s">
        <v>141</v>
      </c>
      <c r="H468" s="207">
        <v>0.9</v>
      </c>
      <c r="I468" s="208"/>
      <c r="J468" s="209">
        <f>ROUND(I468*H468,2)</f>
        <v>0</v>
      </c>
      <c r="K468" s="205" t="s">
        <v>142</v>
      </c>
      <c r="L468" s="39"/>
      <c r="M468" s="210" t="s">
        <v>1</v>
      </c>
      <c r="N468" s="211" t="s">
        <v>45</v>
      </c>
      <c r="O468" s="71"/>
      <c r="P468" s="212">
        <f>O468*H468</f>
        <v>0</v>
      </c>
      <c r="Q468" s="212">
        <v>2.45329</v>
      </c>
      <c r="R468" s="212">
        <f>Q468*H468</f>
        <v>2.2079610000000001</v>
      </c>
      <c r="S468" s="212">
        <v>0</v>
      </c>
      <c r="T468" s="213">
        <f>S468*H468</f>
        <v>0</v>
      </c>
      <c r="U468" s="34"/>
      <c r="V468" s="34"/>
      <c r="W468" s="34"/>
      <c r="X468" s="34"/>
      <c r="Y468" s="34"/>
      <c r="Z468" s="34"/>
      <c r="AA468" s="34"/>
      <c r="AB468" s="34"/>
      <c r="AC468" s="34"/>
      <c r="AD468" s="34"/>
      <c r="AE468" s="34"/>
      <c r="AR468" s="214" t="s">
        <v>143</v>
      </c>
      <c r="AT468" s="214" t="s">
        <v>138</v>
      </c>
      <c r="AU468" s="214" t="s">
        <v>90</v>
      </c>
      <c r="AY468" s="17" t="s">
        <v>134</v>
      </c>
      <c r="BE468" s="215">
        <f>IF(N468="základní",J468,0)</f>
        <v>0</v>
      </c>
      <c r="BF468" s="215">
        <f>IF(N468="snížená",J468,0)</f>
        <v>0</v>
      </c>
      <c r="BG468" s="215">
        <f>IF(N468="zákl. přenesená",J468,0)</f>
        <v>0</v>
      </c>
      <c r="BH468" s="215">
        <f>IF(N468="sníž. přenesená",J468,0)</f>
        <v>0</v>
      </c>
      <c r="BI468" s="215">
        <f>IF(N468="nulová",J468,0)</f>
        <v>0</v>
      </c>
      <c r="BJ468" s="17" t="s">
        <v>88</v>
      </c>
      <c r="BK468" s="215">
        <f>ROUND(I468*H468,2)</f>
        <v>0</v>
      </c>
      <c r="BL468" s="17" t="s">
        <v>143</v>
      </c>
      <c r="BM468" s="214" t="s">
        <v>809</v>
      </c>
    </row>
    <row r="469" spans="1:65" s="2" customFormat="1" ht="78">
      <c r="A469" s="34"/>
      <c r="B469" s="35"/>
      <c r="C469" s="36"/>
      <c r="D469" s="216" t="s">
        <v>146</v>
      </c>
      <c r="E469" s="36"/>
      <c r="F469" s="217" t="s">
        <v>810</v>
      </c>
      <c r="G469" s="36"/>
      <c r="H469" s="36"/>
      <c r="I469" s="115"/>
      <c r="J469" s="36"/>
      <c r="K469" s="36"/>
      <c r="L469" s="39"/>
      <c r="M469" s="218"/>
      <c r="N469" s="219"/>
      <c r="O469" s="71"/>
      <c r="P469" s="71"/>
      <c r="Q469" s="71"/>
      <c r="R469" s="71"/>
      <c r="S469" s="71"/>
      <c r="T469" s="72"/>
      <c r="U469" s="34"/>
      <c r="V469" s="34"/>
      <c r="W469" s="34"/>
      <c r="X469" s="34"/>
      <c r="Y469" s="34"/>
      <c r="Z469" s="34"/>
      <c r="AA469" s="34"/>
      <c r="AB469" s="34"/>
      <c r="AC469" s="34"/>
      <c r="AD469" s="34"/>
      <c r="AE469" s="34"/>
      <c r="AT469" s="17" t="s">
        <v>146</v>
      </c>
      <c r="AU469" s="17" t="s">
        <v>90</v>
      </c>
    </row>
    <row r="470" spans="1:65" s="13" customFormat="1" ht="11.25">
      <c r="B470" s="220"/>
      <c r="C470" s="221"/>
      <c r="D470" s="216" t="s">
        <v>148</v>
      </c>
      <c r="E470" s="222" t="s">
        <v>1</v>
      </c>
      <c r="F470" s="223" t="s">
        <v>811</v>
      </c>
      <c r="G470" s="221"/>
      <c r="H470" s="224">
        <v>0.9</v>
      </c>
      <c r="I470" s="225"/>
      <c r="J470" s="221"/>
      <c r="K470" s="221"/>
      <c r="L470" s="226"/>
      <c r="M470" s="227"/>
      <c r="N470" s="228"/>
      <c r="O470" s="228"/>
      <c r="P470" s="228"/>
      <c r="Q470" s="228"/>
      <c r="R470" s="228"/>
      <c r="S470" s="228"/>
      <c r="T470" s="229"/>
      <c r="AT470" s="230" t="s">
        <v>148</v>
      </c>
      <c r="AU470" s="230" t="s">
        <v>90</v>
      </c>
      <c r="AV470" s="13" t="s">
        <v>90</v>
      </c>
      <c r="AW470" s="13" t="s">
        <v>38</v>
      </c>
      <c r="AX470" s="13" t="s">
        <v>88</v>
      </c>
      <c r="AY470" s="230" t="s">
        <v>134</v>
      </c>
    </row>
    <row r="471" spans="1:65" s="14" customFormat="1" ht="11.25">
      <c r="B471" s="231"/>
      <c r="C471" s="232"/>
      <c r="D471" s="216" t="s">
        <v>148</v>
      </c>
      <c r="E471" s="233" t="s">
        <v>1</v>
      </c>
      <c r="F471" s="234" t="s">
        <v>812</v>
      </c>
      <c r="G471" s="232"/>
      <c r="H471" s="233" t="s">
        <v>1</v>
      </c>
      <c r="I471" s="235"/>
      <c r="J471" s="232"/>
      <c r="K471" s="232"/>
      <c r="L471" s="236"/>
      <c r="M471" s="237"/>
      <c r="N471" s="238"/>
      <c r="O471" s="238"/>
      <c r="P471" s="238"/>
      <c r="Q471" s="238"/>
      <c r="R471" s="238"/>
      <c r="S471" s="238"/>
      <c r="T471" s="239"/>
      <c r="AT471" s="240" t="s">
        <v>148</v>
      </c>
      <c r="AU471" s="240" t="s">
        <v>90</v>
      </c>
      <c r="AV471" s="14" t="s">
        <v>88</v>
      </c>
      <c r="AW471" s="14" t="s">
        <v>38</v>
      </c>
      <c r="AX471" s="14" t="s">
        <v>80</v>
      </c>
      <c r="AY471" s="240" t="s">
        <v>134</v>
      </c>
    </row>
    <row r="472" spans="1:65" s="2" customFormat="1" ht="16.5" customHeight="1">
      <c r="A472" s="34"/>
      <c r="B472" s="35"/>
      <c r="C472" s="255" t="s">
        <v>813</v>
      </c>
      <c r="D472" s="255" t="s">
        <v>471</v>
      </c>
      <c r="E472" s="256" t="s">
        <v>814</v>
      </c>
      <c r="F472" s="257" t="s">
        <v>815</v>
      </c>
      <c r="G472" s="258" t="s">
        <v>141</v>
      </c>
      <c r="H472" s="259">
        <v>0.9</v>
      </c>
      <c r="I472" s="260"/>
      <c r="J472" s="261">
        <f>ROUND(I472*H472,2)</f>
        <v>0</v>
      </c>
      <c r="K472" s="257" t="s">
        <v>142</v>
      </c>
      <c r="L472" s="262"/>
      <c r="M472" s="263" t="s">
        <v>1</v>
      </c>
      <c r="N472" s="264" t="s">
        <v>45</v>
      </c>
      <c r="O472" s="71"/>
      <c r="P472" s="212">
        <f>O472*H472</f>
        <v>0</v>
      </c>
      <c r="Q472" s="212">
        <v>2.4289999999999998</v>
      </c>
      <c r="R472" s="212">
        <f>Q472*H472</f>
        <v>2.1860999999999997</v>
      </c>
      <c r="S472" s="212">
        <v>0</v>
      </c>
      <c r="T472" s="213">
        <f>S472*H472</f>
        <v>0</v>
      </c>
      <c r="U472" s="34"/>
      <c r="V472" s="34"/>
      <c r="W472" s="34"/>
      <c r="X472" s="34"/>
      <c r="Y472" s="34"/>
      <c r="Z472" s="34"/>
      <c r="AA472" s="34"/>
      <c r="AB472" s="34"/>
      <c r="AC472" s="34"/>
      <c r="AD472" s="34"/>
      <c r="AE472" s="34"/>
      <c r="AR472" s="214" t="s">
        <v>183</v>
      </c>
      <c r="AT472" s="214" t="s">
        <v>471</v>
      </c>
      <c r="AU472" s="214" t="s">
        <v>90</v>
      </c>
      <c r="AY472" s="17" t="s">
        <v>134</v>
      </c>
      <c r="BE472" s="215">
        <f>IF(N472="základní",J472,0)</f>
        <v>0</v>
      </c>
      <c r="BF472" s="215">
        <f>IF(N472="snížená",J472,0)</f>
        <v>0</v>
      </c>
      <c r="BG472" s="215">
        <f>IF(N472="zákl. přenesená",J472,0)</f>
        <v>0</v>
      </c>
      <c r="BH472" s="215">
        <f>IF(N472="sníž. přenesená",J472,0)</f>
        <v>0</v>
      </c>
      <c r="BI472" s="215">
        <f>IF(N472="nulová",J472,0)</f>
        <v>0</v>
      </c>
      <c r="BJ472" s="17" t="s">
        <v>88</v>
      </c>
      <c r="BK472" s="215">
        <f>ROUND(I472*H472,2)</f>
        <v>0</v>
      </c>
      <c r="BL472" s="17" t="s">
        <v>143</v>
      </c>
      <c r="BM472" s="214" t="s">
        <v>816</v>
      </c>
    </row>
    <row r="473" spans="1:65" s="2" customFormat="1" ht="16.5" customHeight="1">
      <c r="A473" s="34"/>
      <c r="B473" s="35"/>
      <c r="C473" s="203" t="s">
        <v>817</v>
      </c>
      <c r="D473" s="203" t="s">
        <v>138</v>
      </c>
      <c r="E473" s="204" t="s">
        <v>818</v>
      </c>
      <c r="F473" s="205" t="s">
        <v>819</v>
      </c>
      <c r="G473" s="206" t="s">
        <v>141</v>
      </c>
      <c r="H473" s="207">
        <v>1</v>
      </c>
      <c r="I473" s="208"/>
      <c r="J473" s="209">
        <f>ROUND(I473*H473,2)</f>
        <v>0</v>
      </c>
      <c r="K473" s="205" t="s">
        <v>142</v>
      </c>
      <c r="L473" s="39"/>
      <c r="M473" s="210" t="s">
        <v>1</v>
      </c>
      <c r="N473" s="211" t="s">
        <v>45</v>
      </c>
      <c r="O473" s="71"/>
      <c r="P473" s="212">
        <f>O473*H473</f>
        <v>0</v>
      </c>
      <c r="Q473" s="212">
        <v>2.4300000000000002</v>
      </c>
      <c r="R473" s="212">
        <f>Q473*H473</f>
        <v>2.4300000000000002</v>
      </c>
      <c r="S473" s="212">
        <v>0</v>
      </c>
      <c r="T473" s="213">
        <f>S473*H473</f>
        <v>0</v>
      </c>
      <c r="U473" s="34"/>
      <c r="V473" s="34"/>
      <c r="W473" s="34"/>
      <c r="X473" s="34"/>
      <c r="Y473" s="34"/>
      <c r="Z473" s="34"/>
      <c r="AA473" s="34"/>
      <c r="AB473" s="34"/>
      <c r="AC473" s="34"/>
      <c r="AD473" s="34"/>
      <c r="AE473" s="34"/>
      <c r="AR473" s="214" t="s">
        <v>143</v>
      </c>
      <c r="AT473" s="214" t="s">
        <v>138</v>
      </c>
      <c r="AU473" s="214" t="s">
        <v>90</v>
      </c>
      <c r="AY473" s="17" t="s">
        <v>134</v>
      </c>
      <c r="BE473" s="215">
        <f>IF(N473="základní",J473,0)</f>
        <v>0</v>
      </c>
      <c r="BF473" s="215">
        <f>IF(N473="snížená",J473,0)</f>
        <v>0</v>
      </c>
      <c r="BG473" s="215">
        <f>IF(N473="zákl. přenesená",J473,0)</f>
        <v>0</v>
      </c>
      <c r="BH473" s="215">
        <f>IF(N473="sníž. přenesená",J473,0)</f>
        <v>0</v>
      </c>
      <c r="BI473" s="215">
        <f>IF(N473="nulová",J473,0)</f>
        <v>0</v>
      </c>
      <c r="BJ473" s="17" t="s">
        <v>88</v>
      </c>
      <c r="BK473" s="215">
        <f>ROUND(I473*H473,2)</f>
        <v>0</v>
      </c>
      <c r="BL473" s="17" t="s">
        <v>143</v>
      </c>
      <c r="BM473" s="214" t="s">
        <v>820</v>
      </c>
    </row>
    <row r="474" spans="1:65" s="2" customFormat="1" ht="78">
      <c r="A474" s="34"/>
      <c r="B474" s="35"/>
      <c r="C474" s="36"/>
      <c r="D474" s="216" t="s">
        <v>146</v>
      </c>
      <c r="E474" s="36"/>
      <c r="F474" s="217" t="s">
        <v>821</v>
      </c>
      <c r="G474" s="36"/>
      <c r="H474" s="36"/>
      <c r="I474" s="115"/>
      <c r="J474" s="36"/>
      <c r="K474" s="36"/>
      <c r="L474" s="39"/>
      <c r="M474" s="218"/>
      <c r="N474" s="219"/>
      <c r="O474" s="71"/>
      <c r="P474" s="71"/>
      <c r="Q474" s="71"/>
      <c r="R474" s="71"/>
      <c r="S474" s="71"/>
      <c r="T474" s="72"/>
      <c r="U474" s="34"/>
      <c r="V474" s="34"/>
      <c r="W474" s="34"/>
      <c r="X474" s="34"/>
      <c r="Y474" s="34"/>
      <c r="Z474" s="34"/>
      <c r="AA474" s="34"/>
      <c r="AB474" s="34"/>
      <c r="AC474" s="34"/>
      <c r="AD474" s="34"/>
      <c r="AE474" s="34"/>
      <c r="AT474" s="17" t="s">
        <v>146</v>
      </c>
      <c r="AU474" s="17" t="s">
        <v>90</v>
      </c>
    </row>
    <row r="475" spans="1:65" s="13" customFormat="1" ht="11.25">
      <c r="B475" s="220"/>
      <c r="C475" s="221"/>
      <c r="D475" s="216" t="s">
        <v>148</v>
      </c>
      <c r="E475" s="222" t="s">
        <v>1</v>
      </c>
      <c r="F475" s="223" t="s">
        <v>88</v>
      </c>
      <c r="G475" s="221"/>
      <c r="H475" s="224">
        <v>1</v>
      </c>
      <c r="I475" s="225"/>
      <c r="J475" s="221"/>
      <c r="K475" s="221"/>
      <c r="L475" s="226"/>
      <c r="M475" s="227"/>
      <c r="N475" s="228"/>
      <c r="O475" s="228"/>
      <c r="P475" s="228"/>
      <c r="Q475" s="228"/>
      <c r="R475" s="228"/>
      <c r="S475" s="228"/>
      <c r="T475" s="229"/>
      <c r="AT475" s="230" t="s">
        <v>148</v>
      </c>
      <c r="AU475" s="230" t="s">
        <v>90</v>
      </c>
      <c r="AV475" s="13" t="s">
        <v>90</v>
      </c>
      <c r="AW475" s="13" t="s">
        <v>38</v>
      </c>
      <c r="AX475" s="13" t="s">
        <v>88</v>
      </c>
      <c r="AY475" s="230" t="s">
        <v>134</v>
      </c>
    </row>
    <row r="476" spans="1:65" s="14" customFormat="1" ht="11.25">
      <c r="B476" s="231"/>
      <c r="C476" s="232"/>
      <c r="D476" s="216" t="s">
        <v>148</v>
      </c>
      <c r="E476" s="233" t="s">
        <v>1</v>
      </c>
      <c r="F476" s="234" t="s">
        <v>812</v>
      </c>
      <c r="G476" s="232"/>
      <c r="H476" s="233" t="s">
        <v>1</v>
      </c>
      <c r="I476" s="235"/>
      <c r="J476" s="232"/>
      <c r="K476" s="232"/>
      <c r="L476" s="236"/>
      <c r="M476" s="237"/>
      <c r="N476" s="238"/>
      <c r="O476" s="238"/>
      <c r="P476" s="238"/>
      <c r="Q476" s="238"/>
      <c r="R476" s="238"/>
      <c r="S476" s="238"/>
      <c r="T476" s="239"/>
      <c r="AT476" s="240" t="s">
        <v>148</v>
      </c>
      <c r="AU476" s="240" t="s">
        <v>90</v>
      </c>
      <c r="AV476" s="14" t="s">
        <v>88</v>
      </c>
      <c r="AW476" s="14" t="s">
        <v>38</v>
      </c>
      <c r="AX476" s="14" t="s">
        <v>80</v>
      </c>
      <c r="AY476" s="240" t="s">
        <v>134</v>
      </c>
    </row>
    <row r="477" spans="1:65" s="2" customFormat="1" ht="33" customHeight="1">
      <c r="A477" s="34"/>
      <c r="B477" s="35"/>
      <c r="C477" s="203" t="s">
        <v>822</v>
      </c>
      <c r="D477" s="203" t="s">
        <v>138</v>
      </c>
      <c r="E477" s="204" t="s">
        <v>823</v>
      </c>
      <c r="F477" s="205" t="s">
        <v>824</v>
      </c>
      <c r="G477" s="206" t="s">
        <v>157</v>
      </c>
      <c r="H477" s="207">
        <v>10</v>
      </c>
      <c r="I477" s="208"/>
      <c r="J477" s="209">
        <f>ROUND(I477*H477,2)</f>
        <v>0</v>
      </c>
      <c r="K477" s="205" t="s">
        <v>142</v>
      </c>
      <c r="L477" s="39"/>
      <c r="M477" s="210" t="s">
        <v>1</v>
      </c>
      <c r="N477" s="211" t="s">
        <v>45</v>
      </c>
      <c r="O477" s="71"/>
      <c r="P477" s="212">
        <f>O477*H477</f>
        <v>0</v>
      </c>
      <c r="Q477" s="212">
        <v>1.0311999999999999</v>
      </c>
      <c r="R477" s="212">
        <f>Q477*H477</f>
        <v>10.311999999999999</v>
      </c>
      <c r="S477" s="212">
        <v>0</v>
      </c>
      <c r="T477" s="213">
        <f>S477*H477</f>
        <v>0</v>
      </c>
      <c r="U477" s="34"/>
      <c r="V477" s="34"/>
      <c r="W477" s="34"/>
      <c r="X477" s="34"/>
      <c r="Y477" s="34"/>
      <c r="Z477" s="34"/>
      <c r="AA477" s="34"/>
      <c r="AB477" s="34"/>
      <c r="AC477" s="34"/>
      <c r="AD477" s="34"/>
      <c r="AE477" s="34"/>
      <c r="AR477" s="214" t="s">
        <v>143</v>
      </c>
      <c r="AT477" s="214" t="s">
        <v>138</v>
      </c>
      <c r="AU477" s="214" t="s">
        <v>90</v>
      </c>
      <c r="AY477" s="17" t="s">
        <v>134</v>
      </c>
      <c r="BE477" s="215">
        <f>IF(N477="základní",J477,0)</f>
        <v>0</v>
      </c>
      <c r="BF477" s="215">
        <f>IF(N477="snížená",J477,0)</f>
        <v>0</v>
      </c>
      <c r="BG477" s="215">
        <f>IF(N477="zákl. přenesená",J477,0)</f>
        <v>0</v>
      </c>
      <c r="BH477" s="215">
        <f>IF(N477="sníž. přenesená",J477,0)</f>
        <v>0</v>
      </c>
      <c r="BI477" s="215">
        <f>IF(N477="nulová",J477,0)</f>
        <v>0</v>
      </c>
      <c r="BJ477" s="17" t="s">
        <v>88</v>
      </c>
      <c r="BK477" s="215">
        <f>ROUND(I477*H477,2)</f>
        <v>0</v>
      </c>
      <c r="BL477" s="17" t="s">
        <v>143</v>
      </c>
      <c r="BM477" s="214" t="s">
        <v>825</v>
      </c>
    </row>
    <row r="478" spans="1:65" s="2" customFormat="1" ht="78">
      <c r="A478" s="34"/>
      <c r="B478" s="35"/>
      <c r="C478" s="36"/>
      <c r="D478" s="216" t="s">
        <v>146</v>
      </c>
      <c r="E478" s="36"/>
      <c r="F478" s="217" t="s">
        <v>826</v>
      </c>
      <c r="G478" s="36"/>
      <c r="H478" s="36"/>
      <c r="I478" s="115"/>
      <c r="J478" s="36"/>
      <c r="K478" s="36"/>
      <c r="L478" s="39"/>
      <c r="M478" s="218"/>
      <c r="N478" s="219"/>
      <c r="O478" s="71"/>
      <c r="P478" s="71"/>
      <c r="Q478" s="71"/>
      <c r="R478" s="71"/>
      <c r="S478" s="71"/>
      <c r="T478" s="72"/>
      <c r="U478" s="34"/>
      <c r="V478" s="34"/>
      <c r="W478" s="34"/>
      <c r="X478" s="34"/>
      <c r="Y478" s="34"/>
      <c r="Z478" s="34"/>
      <c r="AA478" s="34"/>
      <c r="AB478" s="34"/>
      <c r="AC478" s="34"/>
      <c r="AD478" s="34"/>
      <c r="AE478" s="34"/>
      <c r="AT478" s="17" t="s">
        <v>146</v>
      </c>
      <c r="AU478" s="17" t="s">
        <v>90</v>
      </c>
    </row>
    <row r="479" spans="1:65" s="13" customFormat="1" ht="11.25">
      <c r="B479" s="220"/>
      <c r="C479" s="221"/>
      <c r="D479" s="216" t="s">
        <v>148</v>
      </c>
      <c r="E479" s="222" t="s">
        <v>1</v>
      </c>
      <c r="F479" s="223" t="s">
        <v>827</v>
      </c>
      <c r="G479" s="221"/>
      <c r="H479" s="224">
        <v>10</v>
      </c>
      <c r="I479" s="225"/>
      <c r="J479" s="221"/>
      <c r="K479" s="221"/>
      <c r="L479" s="226"/>
      <c r="M479" s="227"/>
      <c r="N479" s="228"/>
      <c r="O479" s="228"/>
      <c r="P479" s="228"/>
      <c r="Q479" s="228"/>
      <c r="R479" s="228"/>
      <c r="S479" s="228"/>
      <c r="T479" s="229"/>
      <c r="AT479" s="230" t="s">
        <v>148</v>
      </c>
      <c r="AU479" s="230" t="s">
        <v>90</v>
      </c>
      <c r="AV479" s="13" t="s">
        <v>90</v>
      </c>
      <c r="AW479" s="13" t="s">
        <v>38</v>
      </c>
      <c r="AX479" s="13" t="s">
        <v>88</v>
      </c>
      <c r="AY479" s="230" t="s">
        <v>134</v>
      </c>
    </row>
    <row r="480" spans="1:65" s="14" customFormat="1" ht="11.25">
      <c r="B480" s="231"/>
      <c r="C480" s="232"/>
      <c r="D480" s="216" t="s">
        <v>148</v>
      </c>
      <c r="E480" s="233" t="s">
        <v>1</v>
      </c>
      <c r="F480" s="234" t="s">
        <v>812</v>
      </c>
      <c r="G480" s="232"/>
      <c r="H480" s="233" t="s">
        <v>1</v>
      </c>
      <c r="I480" s="235"/>
      <c r="J480" s="232"/>
      <c r="K480" s="232"/>
      <c r="L480" s="236"/>
      <c r="M480" s="237"/>
      <c r="N480" s="238"/>
      <c r="O480" s="238"/>
      <c r="P480" s="238"/>
      <c r="Q480" s="238"/>
      <c r="R480" s="238"/>
      <c r="S480" s="238"/>
      <c r="T480" s="239"/>
      <c r="AT480" s="240" t="s">
        <v>148</v>
      </c>
      <c r="AU480" s="240" t="s">
        <v>90</v>
      </c>
      <c r="AV480" s="14" t="s">
        <v>88</v>
      </c>
      <c r="AW480" s="14" t="s">
        <v>38</v>
      </c>
      <c r="AX480" s="14" t="s">
        <v>80</v>
      </c>
      <c r="AY480" s="240" t="s">
        <v>134</v>
      </c>
    </row>
    <row r="481" spans="1:65" s="2" customFormat="1" ht="16.5" customHeight="1">
      <c r="A481" s="34"/>
      <c r="B481" s="35"/>
      <c r="C481" s="203" t="s">
        <v>85</v>
      </c>
      <c r="D481" s="203" t="s">
        <v>138</v>
      </c>
      <c r="E481" s="204" t="s">
        <v>828</v>
      </c>
      <c r="F481" s="205" t="s">
        <v>829</v>
      </c>
      <c r="G481" s="206" t="s">
        <v>157</v>
      </c>
      <c r="H481" s="207">
        <v>10</v>
      </c>
      <c r="I481" s="208"/>
      <c r="J481" s="209">
        <f>ROUND(I481*H481,2)</f>
        <v>0</v>
      </c>
      <c r="K481" s="205" t="s">
        <v>142</v>
      </c>
      <c r="L481" s="39"/>
      <c r="M481" s="210" t="s">
        <v>1</v>
      </c>
      <c r="N481" s="211" t="s">
        <v>45</v>
      </c>
      <c r="O481" s="71"/>
      <c r="P481" s="212">
        <f>O481*H481</f>
        <v>0</v>
      </c>
      <c r="Q481" s="212">
        <v>0</v>
      </c>
      <c r="R481" s="212">
        <f>Q481*H481</f>
        <v>0</v>
      </c>
      <c r="S481" s="212">
        <v>0</v>
      </c>
      <c r="T481" s="213">
        <f>S481*H481</f>
        <v>0</v>
      </c>
      <c r="U481" s="34"/>
      <c r="V481" s="34"/>
      <c r="W481" s="34"/>
      <c r="X481" s="34"/>
      <c r="Y481" s="34"/>
      <c r="Z481" s="34"/>
      <c r="AA481" s="34"/>
      <c r="AB481" s="34"/>
      <c r="AC481" s="34"/>
      <c r="AD481" s="34"/>
      <c r="AE481" s="34"/>
      <c r="AR481" s="214" t="s">
        <v>143</v>
      </c>
      <c r="AT481" s="214" t="s">
        <v>138</v>
      </c>
      <c r="AU481" s="214" t="s">
        <v>90</v>
      </c>
      <c r="AY481" s="17" t="s">
        <v>134</v>
      </c>
      <c r="BE481" s="215">
        <f>IF(N481="základní",J481,0)</f>
        <v>0</v>
      </c>
      <c r="BF481" s="215">
        <f>IF(N481="snížená",J481,0)</f>
        <v>0</v>
      </c>
      <c r="BG481" s="215">
        <f>IF(N481="zákl. přenesená",J481,0)</f>
        <v>0</v>
      </c>
      <c r="BH481" s="215">
        <f>IF(N481="sníž. přenesená",J481,0)</f>
        <v>0</v>
      </c>
      <c r="BI481" s="215">
        <f>IF(N481="nulová",J481,0)</f>
        <v>0</v>
      </c>
      <c r="BJ481" s="17" t="s">
        <v>88</v>
      </c>
      <c r="BK481" s="215">
        <f>ROUND(I481*H481,2)</f>
        <v>0</v>
      </c>
      <c r="BL481" s="17" t="s">
        <v>143</v>
      </c>
      <c r="BM481" s="214" t="s">
        <v>830</v>
      </c>
    </row>
    <row r="482" spans="1:65" s="13" customFormat="1" ht="11.25">
      <c r="B482" s="220"/>
      <c r="C482" s="221"/>
      <c r="D482" s="216" t="s">
        <v>148</v>
      </c>
      <c r="E482" s="222" t="s">
        <v>1</v>
      </c>
      <c r="F482" s="223" t="s">
        <v>827</v>
      </c>
      <c r="G482" s="221"/>
      <c r="H482" s="224">
        <v>10</v>
      </c>
      <c r="I482" s="225"/>
      <c r="J482" s="221"/>
      <c r="K482" s="221"/>
      <c r="L482" s="226"/>
      <c r="M482" s="227"/>
      <c r="N482" s="228"/>
      <c r="O482" s="228"/>
      <c r="P482" s="228"/>
      <c r="Q482" s="228"/>
      <c r="R482" s="228"/>
      <c r="S482" s="228"/>
      <c r="T482" s="229"/>
      <c r="AT482" s="230" t="s">
        <v>148</v>
      </c>
      <c r="AU482" s="230" t="s">
        <v>90</v>
      </c>
      <c r="AV482" s="13" t="s">
        <v>90</v>
      </c>
      <c r="AW482" s="13" t="s">
        <v>38</v>
      </c>
      <c r="AX482" s="13" t="s">
        <v>88</v>
      </c>
      <c r="AY482" s="230" t="s">
        <v>134</v>
      </c>
    </row>
    <row r="483" spans="1:65" s="14" customFormat="1" ht="11.25">
      <c r="B483" s="231"/>
      <c r="C483" s="232"/>
      <c r="D483" s="216" t="s">
        <v>148</v>
      </c>
      <c r="E483" s="233" t="s">
        <v>1</v>
      </c>
      <c r="F483" s="234" t="s">
        <v>812</v>
      </c>
      <c r="G483" s="232"/>
      <c r="H483" s="233" t="s">
        <v>1</v>
      </c>
      <c r="I483" s="235"/>
      <c r="J483" s="232"/>
      <c r="K483" s="232"/>
      <c r="L483" s="236"/>
      <c r="M483" s="237"/>
      <c r="N483" s="238"/>
      <c r="O483" s="238"/>
      <c r="P483" s="238"/>
      <c r="Q483" s="238"/>
      <c r="R483" s="238"/>
      <c r="S483" s="238"/>
      <c r="T483" s="239"/>
      <c r="AT483" s="240" t="s">
        <v>148</v>
      </c>
      <c r="AU483" s="240" t="s">
        <v>90</v>
      </c>
      <c r="AV483" s="14" t="s">
        <v>88</v>
      </c>
      <c r="AW483" s="14" t="s">
        <v>38</v>
      </c>
      <c r="AX483" s="14" t="s">
        <v>80</v>
      </c>
      <c r="AY483" s="240" t="s">
        <v>134</v>
      </c>
    </row>
    <row r="484" spans="1:65" s="2" customFormat="1" ht="55.5" customHeight="1">
      <c r="A484" s="34"/>
      <c r="B484" s="35"/>
      <c r="C484" s="203" t="s">
        <v>91</v>
      </c>
      <c r="D484" s="203" t="s">
        <v>138</v>
      </c>
      <c r="E484" s="204" t="s">
        <v>831</v>
      </c>
      <c r="F484" s="205" t="s">
        <v>832</v>
      </c>
      <c r="G484" s="206" t="s">
        <v>584</v>
      </c>
      <c r="H484" s="207">
        <v>2</v>
      </c>
      <c r="I484" s="208"/>
      <c r="J484" s="209">
        <f>ROUND(I484*H484,2)</f>
        <v>0</v>
      </c>
      <c r="K484" s="205" t="s">
        <v>142</v>
      </c>
      <c r="L484" s="39"/>
      <c r="M484" s="210" t="s">
        <v>1</v>
      </c>
      <c r="N484" s="211" t="s">
        <v>45</v>
      </c>
      <c r="O484" s="71"/>
      <c r="P484" s="212">
        <f>O484*H484</f>
        <v>0</v>
      </c>
      <c r="Q484" s="212">
        <v>0</v>
      </c>
      <c r="R484" s="212">
        <f>Q484*H484</f>
        <v>0</v>
      </c>
      <c r="S484" s="212">
        <v>0</v>
      </c>
      <c r="T484" s="213">
        <f>S484*H484</f>
        <v>0</v>
      </c>
      <c r="U484" s="34"/>
      <c r="V484" s="34"/>
      <c r="W484" s="34"/>
      <c r="X484" s="34"/>
      <c r="Y484" s="34"/>
      <c r="Z484" s="34"/>
      <c r="AA484" s="34"/>
      <c r="AB484" s="34"/>
      <c r="AC484" s="34"/>
      <c r="AD484" s="34"/>
      <c r="AE484" s="34"/>
      <c r="AR484" s="214" t="s">
        <v>222</v>
      </c>
      <c r="AT484" s="214" t="s">
        <v>138</v>
      </c>
      <c r="AU484" s="214" t="s">
        <v>90</v>
      </c>
      <c r="AY484" s="17" t="s">
        <v>134</v>
      </c>
      <c r="BE484" s="215">
        <f>IF(N484="základní",J484,0)</f>
        <v>0</v>
      </c>
      <c r="BF484" s="215">
        <f>IF(N484="snížená",J484,0)</f>
        <v>0</v>
      </c>
      <c r="BG484" s="215">
        <f>IF(N484="zákl. přenesená",J484,0)</f>
        <v>0</v>
      </c>
      <c r="BH484" s="215">
        <f>IF(N484="sníž. přenesená",J484,0)</f>
        <v>0</v>
      </c>
      <c r="BI484" s="215">
        <f>IF(N484="nulová",J484,0)</f>
        <v>0</v>
      </c>
      <c r="BJ484" s="17" t="s">
        <v>88</v>
      </c>
      <c r="BK484" s="215">
        <f>ROUND(I484*H484,2)</f>
        <v>0</v>
      </c>
      <c r="BL484" s="17" t="s">
        <v>222</v>
      </c>
      <c r="BM484" s="214" t="s">
        <v>833</v>
      </c>
    </row>
    <row r="485" spans="1:65" s="13" customFormat="1" ht="11.25">
      <c r="B485" s="220"/>
      <c r="C485" s="221"/>
      <c r="D485" s="216" t="s">
        <v>148</v>
      </c>
      <c r="E485" s="222" t="s">
        <v>1</v>
      </c>
      <c r="F485" s="223" t="s">
        <v>90</v>
      </c>
      <c r="G485" s="221"/>
      <c r="H485" s="224">
        <v>2</v>
      </c>
      <c r="I485" s="225"/>
      <c r="J485" s="221"/>
      <c r="K485" s="221"/>
      <c r="L485" s="226"/>
      <c r="M485" s="227"/>
      <c r="N485" s="228"/>
      <c r="O485" s="228"/>
      <c r="P485" s="228"/>
      <c r="Q485" s="228"/>
      <c r="R485" s="228"/>
      <c r="S485" s="228"/>
      <c r="T485" s="229"/>
      <c r="AT485" s="230" t="s">
        <v>148</v>
      </c>
      <c r="AU485" s="230" t="s">
        <v>90</v>
      </c>
      <c r="AV485" s="13" t="s">
        <v>90</v>
      </c>
      <c r="AW485" s="13" t="s">
        <v>38</v>
      </c>
      <c r="AX485" s="13" t="s">
        <v>88</v>
      </c>
      <c r="AY485" s="230" t="s">
        <v>134</v>
      </c>
    </row>
    <row r="486" spans="1:65" s="14" customFormat="1" ht="11.25">
      <c r="B486" s="231"/>
      <c r="C486" s="232"/>
      <c r="D486" s="216" t="s">
        <v>148</v>
      </c>
      <c r="E486" s="233" t="s">
        <v>1</v>
      </c>
      <c r="F486" s="234" t="s">
        <v>812</v>
      </c>
      <c r="G486" s="232"/>
      <c r="H486" s="233" t="s">
        <v>1</v>
      </c>
      <c r="I486" s="235"/>
      <c r="J486" s="232"/>
      <c r="K486" s="232"/>
      <c r="L486" s="236"/>
      <c r="M486" s="237"/>
      <c r="N486" s="238"/>
      <c r="O486" s="238"/>
      <c r="P486" s="238"/>
      <c r="Q486" s="238"/>
      <c r="R486" s="238"/>
      <c r="S486" s="238"/>
      <c r="T486" s="239"/>
      <c r="AT486" s="240" t="s">
        <v>148</v>
      </c>
      <c r="AU486" s="240" t="s">
        <v>90</v>
      </c>
      <c r="AV486" s="14" t="s">
        <v>88</v>
      </c>
      <c r="AW486" s="14" t="s">
        <v>38</v>
      </c>
      <c r="AX486" s="14" t="s">
        <v>80</v>
      </c>
      <c r="AY486" s="240" t="s">
        <v>134</v>
      </c>
    </row>
    <row r="487" spans="1:65" s="2" customFormat="1" ht="44.25" customHeight="1">
      <c r="A487" s="34"/>
      <c r="B487" s="35"/>
      <c r="C487" s="203" t="s">
        <v>834</v>
      </c>
      <c r="D487" s="203" t="s">
        <v>138</v>
      </c>
      <c r="E487" s="204" t="s">
        <v>835</v>
      </c>
      <c r="F487" s="205" t="s">
        <v>836</v>
      </c>
      <c r="G487" s="206" t="s">
        <v>584</v>
      </c>
      <c r="H487" s="207">
        <v>4</v>
      </c>
      <c r="I487" s="208"/>
      <c r="J487" s="209">
        <f>ROUND(I487*H487,2)</f>
        <v>0</v>
      </c>
      <c r="K487" s="205" t="s">
        <v>142</v>
      </c>
      <c r="L487" s="39"/>
      <c r="M487" s="210" t="s">
        <v>1</v>
      </c>
      <c r="N487" s="211" t="s">
        <v>45</v>
      </c>
      <c r="O487" s="71"/>
      <c r="P487" s="212">
        <f>O487*H487</f>
        <v>0</v>
      </c>
      <c r="Q487" s="212">
        <v>0</v>
      </c>
      <c r="R487" s="212">
        <f>Q487*H487</f>
        <v>0</v>
      </c>
      <c r="S487" s="212">
        <v>0</v>
      </c>
      <c r="T487" s="213">
        <f>S487*H487</f>
        <v>0</v>
      </c>
      <c r="U487" s="34"/>
      <c r="V487" s="34"/>
      <c r="W487" s="34"/>
      <c r="X487" s="34"/>
      <c r="Y487" s="34"/>
      <c r="Z487" s="34"/>
      <c r="AA487" s="34"/>
      <c r="AB487" s="34"/>
      <c r="AC487" s="34"/>
      <c r="AD487" s="34"/>
      <c r="AE487" s="34"/>
      <c r="AR487" s="214" t="s">
        <v>222</v>
      </c>
      <c r="AT487" s="214" t="s">
        <v>138</v>
      </c>
      <c r="AU487" s="214" t="s">
        <v>90</v>
      </c>
      <c r="AY487" s="17" t="s">
        <v>134</v>
      </c>
      <c r="BE487" s="215">
        <f>IF(N487="základní",J487,0)</f>
        <v>0</v>
      </c>
      <c r="BF487" s="215">
        <f>IF(N487="snížená",J487,0)</f>
        <v>0</v>
      </c>
      <c r="BG487" s="215">
        <f>IF(N487="zákl. přenesená",J487,0)</f>
        <v>0</v>
      </c>
      <c r="BH487" s="215">
        <f>IF(N487="sníž. přenesená",J487,0)</f>
        <v>0</v>
      </c>
      <c r="BI487" s="215">
        <f>IF(N487="nulová",J487,0)</f>
        <v>0</v>
      </c>
      <c r="BJ487" s="17" t="s">
        <v>88</v>
      </c>
      <c r="BK487" s="215">
        <f>ROUND(I487*H487,2)</f>
        <v>0</v>
      </c>
      <c r="BL487" s="17" t="s">
        <v>222</v>
      </c>
      <c r="BM487" s="214" t="s">
        <v>837</v>
      </c>
    </row>
    <row r="488" spans="1:65" s="2" customFormat="1" ht="21.75" customHeight="1">
      <c r="A488" s="34"/>
      <c r="B488" s="35"/>
      <c r="C488" s="203" t="s">
        <v>838</v>
      </c>
      <c r="D488" s="203" t="s">
        <v>138</v>
      </c>
      <c r="E488" s="204" t="s">
        <v>839</v>
      </c>
      <c r="F488" s="205" t="s">
        <v>840</v>
      </c>
      <c r="G488" s="206" t="s">
        <v>584</v>
      </c>
      <c r="H488" s="207">
        <v>28</v>
      </c>
      <c r="I488" s="208"/>
      <c r="J488" s="209">
        <f>ROUND(I488*H488,2)</f>
        <v>0</v>
      </c>
      <c r="K488" s="205" t="s">
        <v>142</v>
      </c>
      <c r="L488" s="39"/>
      <c r="M488" s="210" t="s">
        <v>1</v>
      </c>
      <c r="N488" s="211" t="s">
        <v>45</v>
      </c>
      <c r="O488" s="71"/>
      <c r="P488" s="212">
        <f>O488*H488</f>
        <v>0</v>
      </c>
      <c r="Q488" s="212">
        <v>0</v>
      </c>
      <c r="R488" s="212">
        <f>Q488*H488</f>
        <v>0</v>
      </c>
      <c r="S488" s="212">
        <v>0</v>
      </c>
      <c r="T488" s="213">
        <f>S488*H488</f>
        <v>0</v>
      </c>
      <c r="U488" s="34"/>
      <c r="V488" s="34"/>
      <c r="W488" s="34"/>
      <c r="X488" s="34"/>
      <c r="Y488" s="34"/>
      <c r="Z488" s="34"/>
      <c r="AA488" s="34"/>
      <c r="AB488" s="34"/>
      <c r="AC488" s="34"/>
      <c r="AD488" s="34"/>
      <c r="AE488" s="34"/>
      <c r="AR488" s="214" t="s">
        <v>222</v>
      </c>
      <c r="AT488" s="214" t="s">
        <v>138</v>
      </c>
      <c r="AU488" s="214" t="s">
        <v>90</v>
      </c>
      <c r="AY488" s="17" t="s">
        <v>134</v>
      </c>
      <c r="BE488" s="215">
        <f>IF(N488="základní",J488,0)</f>
        <v>0</v>
      </c>
      <c r="BF488" s="215">
        <f>IF(N488="snížená",J488,0)</f>
        <v>0</v>
      </c>
      <c r="BG488" s="215">
        <f>IF(N488="zákl. přenesená",J488,0)</f>
        <v>0</v>
      </c>
      <c r="BH488" s="215">
        <f>IF(N488="sníž. přenesená",J488,0)</f>
        <v>0</v>
      </c>
      <c r="BI488" s="215">
        <f>IF(N488="nulová",J488,0)</f>
        <v>0</v>
      </c>
      <c r="BJ488" s="17" t="s">
        <v>88</v>
      </c>
      <c r="BK488" s="215">
        <f>ROUND(I488*H488,2)</f>
        <v>0</v>
      </c>
      <c r="BL488" s="17" t="s">
        <v>222</v>
      </c>
      <c r="BM488" s="214" t="s">
        <v>841</v>
      </c>
    </row>
    <row r="489" spans="1:65" s="2" customFormat="1" ht="21.75" customHeight="1">
      <c r="A489" s="34"/>
      <c r="B489" s="35"/>
      <c r="C489" s="203" t="s">
        <v>842</v>
      </c>
      <c r="D489" s="203" t="s">
        <v>138</v>
      </c>
      <c r="E489" s="204" t="s">
        <v>843</v>
      </c>
      <c r="F489" s="205" t="s">
        <v>844</v>
      </c>
      <c r="G489" s="206" t="s">
        <v>584</v>
      </c>
      <c r="H489" s="207">
        <v>28</v>
      </c>
      <c r="I489" s="208"/>
      <c r="J489" s="209">
        <f>ROUND(I489*H489,2)</f>
        <v>0</v>
      </c>
      <c r="K489" s="205" t="s">
        <v>142</v>
      </c>
      <c r="L489" s="39"/>
      <c r="M489" s="210" t="s">
        <v>1</v>
      </c>
      <c r="N489" s="211" t="s">
        <v>45</v>
      </c>
      <c r="O489" s="71"/>
      <c r="P489" s="212">
        <f>O489*H489</f>
        <v>0</v>
      </c>
      <c r="Q489" s="212">
        <v>0.42368</v>
      </c>
      <c r="R489" s="212">
        <f>Q489*H489</f>
        <v>11.86304</v>
      </c>
      <c r="S489" s="212">
        <v>0</v>
      </c>
      <c r="T489" s="213">
        <f>S489*H489</f>
        <v>0</v>
      </c>
      <c r="U489" s="34"/>
      <c r="V489" s="34"/>
      <c r="W489" s="34"/>
      <c r="X489" s="34"/>
      <c r="Y489" s="34"/>
      <c r="Z489" s="34"/>
      <c r="AA489" s="34"/>
      <c r="AB489" s="34"/>
      <c r="AC489" s="34"/>
      <c r="AD489" s="34"/>
      <c r="AE489" s="34"/>
      <c r="AR489" s="214" t="s">
        <v>222</v>
      </c>
      <c r="AT489" s="214" t="s">
        <v>138</v>
      </c>
      <c r="AU489" s="214" t="s">
        <v>90</v>
      </c>
      <c r="AY489" s="17" t="s">
        <v>134</v>
      </c>
      <c r="BE489" s="215">
        <f>IF(N489="základní",J489,0)</f>
        <v>0</v>
      </c>
      <c r="BF489" s="215">
        <f>IF(N489="snížená",J489,0)</f>
        <v>0</v>
      </c>
      <c r="BG489" s="215">
        <f>IF(N489="zákl. přenesená",J489,0)</f>
        <v>0</v>
      </c>
      <c r="BH489" s="215">
        <f>IF(N489="sníž. přenesená",J489,0)</f>
        <v>0</v>
      </c>
      <c r="BI489" s="215">
        <f>IF(N489="nulová",J489,0)</f>
        <v>0</v>
      </c>
      <c r="BJ489" s="17" t="s">
        <v>88</v>
      </c>
      <c r="BK489" s="215">
        <f>ROUND(I489*H489,2)</f>
        <v>0</v>
      </c>
      <c r="BL489" s="17" t="s">
        <v>222</v>
      </c>
      <c r="BM489" s="214" t="s">
        <v>845</v>
      </c>
    </row>
    <row r="490" spans="1:65" s="2" customFormat="1" ht="97.5">
      <c r="A490" s="34"/>
      <c r="B490" s="35"/>
      <c r="C490" s="36"/>
      <c r="D490" s="216" t="s">
        <v>146</v>
      </c>
      <c r="E490" s="36"/>
      <c r="F490" s="217" t="s">
        <v>846</v>
      </c>
      <c r="G490" s="36"/>
      <c r="H490" s="36"/>
      <c r="I490" s="115"/>
      <c r="J490" s="36"/>
      <c r="K490" s="36"/>
      <c r="L490" s="39"/>
      <c r="M490" s="218"/>
      <c r="N490" s="219"/>
      <c r="O490" s="71"/>
      <c r="P490" s="71"/>
      <c r="Q490" s="71"/>
      <c r="R490" s="71"/>
      <c r="S490" s="71"/>
      <c r="T490" s="72"/>
      <c r="U490" s="34"/>
      <c r="V490" s="34"/>
      <c r="W490" s="34"/>
      <c r="X490" s="34"/>
      <c r="Y490" s="34"/>
      <c r="Z490" s="34"/>
      <c r="AA490" s="34"/>
      <c r="AB490" s="34"/>
      <c r="AC490" s="34"/>
      <c r="AD490" s="34"/>
      <c r="AE490" s="34"/>
      <c r="AT490" s="17" t="s">
        <v>146</v>
      </c>
      <c r="AU490" s="17" t="s">
        <v>90</v>
      </c>
    </row>
    <row r="491" spans="1:65" s="2" customFormat="1" ht="16.5" customHeight="1">
      <c r="A491" s="34"/>
      <c r="B491" s="35"/>
      <c r="C491" s="255" t="s">
        <v>847</v>
      </c>
      <c r="D491" s="255" t="s">
        <v>471</v>
      </c>
      <c r="E491" s="256" t="s">
        <v>848</v>
      </c>
      <c r="F491" s="257" t="s">
        <v>849</v>
      </c>
      <c r="G491" s="258" t="s">
        <v>584</v>
      </c>
      <c r="H491" s="259">
        <v>14</v>
      </c>
      <c r="I491" s="260"/>
      <c r="J491" s="261">
        <f>ROUND(I491*H491,2)</f>
        <v>0</v>
      </c>
      <c r="K491" s="257" t="s">
        <v>142</v>
      </c>
      <c r="L491" s="262"/>
      <c r="M491" s="263" t="s">
        <v>1</v>
      </c>
      <c r="N491" s="264" t="s">
        <v>45</v>
      </c>
      <c r="O491" s="71"/>
      <c r="P491" s="212">
        <f>O491*H491</f>
        <v>0</v>
      </c>
      <c r="Q491" s="212">
        <v>5.0599999999999999E-2</v>
      </c>
      <c r="R491" s="212">
        <f>Q491*H491</f>
        <v>0.70840000000000003</v>
      </c>
      <c r="S491" s="212">
        <v>0</v>
      </c>
      <c r="T491" s="213">
        <f>S491*H491</f>
        <v>0</v>
      </c>
      <c r="U491" s="34"/>
      <c r="V491" s="34"/>
      <c r="W491" s="34"/>
      <c r="X491" s="34"/>
      <c r="Y491" s="34"/>
      <c r="Z491" s="34"/>
      <c r="AA491" s="34"/>
      <c r="AB491" s="34"/>
      <c r="AC491" s="34"/>
      <c r="AD491" s="34"/>
      <c r="AE491" s="34"/>
      <c r="AR491" s="214" t="s">
        <v>222</v>
      </c>
      <c r="AT491" s="214" t="s">
        <v>471</v>
      </c>
      <c r="AU491" s="214" t="s">
        <v>90</v>
      </c>
      <c r="AY491" s="17" t="s">
        <v>134</v>
      </c>
      <c r="BE491" s="215">
        <f>IF(N491="základní",J491,0)</f>
        <v>0</v>
      </c>
      <c r="BF491" s="215">
        <f>IF(N491="snížená",J491,0)</f>
        <v>0</v>
      </c>
      <c r="BG491" s="215">
        <f>IF(N491="zákl. přenesená",J491,0)</f>
        <v>0</v>
      </c>
      <c r="BH491" s="215">
        <f>IF(N491="sníž. přenesená",J491,0)</f>
        <v>0</v>
      </c>
      <c r="BI491" s="215">
        <f>IF(N491="nulová",J491,0)</f>
        <v>0</v>
      </c>
      <c r="BJ491" s="17" t="s">
        <v>88</v>
      </c>
      <c r="BK491" s="215">
        <f>ROUND(I491*H491,2)</f>
        <v>0</v>
      </c>
      <c r="BL491" s="17" t="s">
        <v>222</v>
      </c>
      <c r="BM491" s="214" t="s">
        <v>850</v>
      </c>
    </row>
    <row r="492" spans="1:65" s="2" customFormat="1" ht="21.75" customHeight="1">
      <c r="A492" s="34"/>
      <c r="B492" s="35"/>
      <c r="C492" s="203" t="s">
        <v>851</v>
      </c>
      <c r="D492" s="203" t="s">
        <v>138</v>
      </c>
      <c r="E492" s="204" t="s">
        <v>852</v>
      </c>
      <c r="F492" s="205" t="s">
        <v>853</v>
      </c>
      <c r="G492" s="206" t="s">
        <v>584</v>
      </c>
      <c r="H492" s="207">
        <v>36</v>
      </c>
      <c r="I492" s="208"/>
      <c r="J492" s="209">
        <f>ROUND(I492*H492,2)</f>
        <v>0</v>
      </c>
      <c r="K492" s="205" t="s">
        <v>142</v>
      </c>
      <c r="L492" s="39"/>
      <c r="M492" s="210" t="s">
        <v>1</v>
      </c>
      <c r="N492" s="211" t="s">
        <v>45</v>
      </c>
      <c r="O492" s="71"/>
      <c r="P492" s="212">
        <f>O492*H492</f>
        <v>0</v>
      </c>
      <c r="Q492" s="212">
        <v>0.42080000000000001</v>
      </c>
      <c r="R492" s="212">
        <f>Q492*H492</f>
        <v>15.1488</v>
      </c>
      <c r="S492" s="212">
        <v>0</v>
      </c>
      <c r="T492" s="213">
        <f>S492*H492</f>
        <v>0</v>
      </c>
      <c r="U492" s="34"/>
      <c r="V492" s="34"/>
      <c r="W492" s="34"/>
      <c r="X492" s="34"/>
      <c r="Y492" s="34"/>
      <c r="Z492" s="34"/>
      <c r="AA492" s="34"/>
      <c r="AB492" s="34"/>
      <c r="AC492" s="34"/>
      <c r="AD492" s="34"/>
      <c r="AE492" s="34"/>
      <c r="AR492" s="214" t="s">
        <v>222</v>
      </c>
      <c r="AT492" s="214" t="s">
        <v>138</v>
      </c>
      <c r="AU492" s="214" t="s">
        <v>90</v>
      </c>
      <c r="AY492" s="17" t="s">
        <v>134</v>
      </c>
      <c r="BE492" s="215">
        <f>IF(N492="základní",J492,0)</f>
        <v>0</v>
      </c>
      <c r="BF492" s="215">
        <f>IF(N492="snížená",J492,0)</f>
        <v>0</v>
      </c>
      <c r="BG492" s="215">
        <f>IF(N492="zákl. přenesená",J492,0)</f>
        <v>0</v>
      </c>
      <c r="BH492" s="215">
        <f>IF(N492="sníž. přenesená",J492,0)</f>
        <v>0</v>
      </c>
      <c r="BI492" s="215">
        <f>IF(N492="nulová",J492,0)</f>
        <v>0</v>
      </c>
      <c r="BJ492" s="17" t="s">
        <v>88</v>
      </c>
      <c r="BK492" s="215">
        <f>ROUND(I492*H492,2)</f>
        <v>0</v>
      </c>
      <c r="BL492" s="17" t="s">
        <v>222</v>
      </c>
      <c r="BM492" s="214" t="s">
        <v>854</v>
      </c>
    </row>
    <row r="493" spans="1:65" s="2" customFormat="1" ht="97.5">
      <c r="A493" s="34"/>
      <c r="B493" s="35"/>
      <c r="C493" s="36"/>
      <c r="D493" s="216" t="s">
        <v>146</v>
      </c>
      <c r="E493" s="36"/>
      <c r="F493" s="217" t="s">
        <v>846</v>
      </c>
      <c r="G493" s="36"/>
      <c r="H493" s="36"/>
      <c r="I493" s="115"/>
      <c r="J493" s="36"/>
      <c r="K493" s="36"/>
      <c r="L493" s="39"/>
      <c r="M493" s="218"/>
      <c r="N493" s="219"/>
      <c r="O493" s="71"/>
      <c r="P493" s="71"/>
      <c r="Q493" s="71"/>
      <c r="R493" s="71"/>
      <c r="S493" s="71"/>
      <c r="T493" s="72"/>
      <c r="U493" s="34"/>
      <c r="V493" s="34"/>
      <c r="W493" s="34"/>
      <c r="X493" s="34"/>
      <c r="Y493" s="34"/>
      <c r="Z493" s="34"/>
      <c r="AA493" s="34"/>
      <c r="AB493" s="34"/>
      <c r="AC493" s="34"/>
      <c r="AD493" s="34"/>
      <c r="AE493" s="34"/>
      <c r="AT493" s="17" t="s">
        <v>146</v>
      </c>
      <c r="AU493" s="17" t="s">
        <v>90</v>
      </c>
    </row>
    <row r="494" spans="1:65" s="2" customFormat="1" ht="21.75" customHeight="1">
      <c r="A494" s="34"/>
      <c r="B494" s="35"/>
      <c r="C494" s="255" t="s">
        <v>855</v>
      </c>
      <c r="D494" s="255" t="s">
        <v>471</v>
      </c>
      <c r="E494" s="256" t="s">
        <v>856</v>
      </c>
      <c r="F494" s="257" t="s">
        <v>857</v>
      </c>
      <c r="G494" s="258" t="s">
        <v>584</v>
      </c>
      <c r="H494" s="259">
        <v>10</v>
      </c>
      <c r="I494" s="260"/>
      <c r="J494" s="261">
        <f>ROUND(I494*H494,2)</f>
        <v>0</v>
      </c>
      <c r="K494" s="257" t="s">
        <v>142</v>
      </c>
      <c r="L494" s="262"/>
      <c r="M494" s="263" t="s">
        <v>1</v>
      </c>
      <c r="N494" s="264" t="s">
        <v>45</v>
      </c>
      <c r="O494" s="71"/>
      <c r="P494" s="212">
        <f>O494*H494</f>
        <v>0</v>
      </c>
      <c r="Q494" s="212">
        <v>0.19600000000000001</v>
      </c>
      <c r="R494" s="212">
        <f>Q494*H494</f>
        <v>1.96</v>
      </c>
      <c r="S494" s="212">
        <v>0</v>
      </c>
      <c r="T494" s="213">
        <f>S494*H494</f>
        <v>0</v>
      </c>
      <c r="U494" s="34"/>
      <c r="V494" s="34"/>
      <c r="W494" s="34"/>
      <c r="X494" s="34"/>
      <c r="Y494" s="34"/>
      <c r="Z494" s="34"/>
      <c r="AA494" s="34"/>
      <c r="AB494" s="34"/>
      <c r="AC494" s="34"/>
      <c r="AD494" s="34"/>
      <c r="AE494" s="34"/>
      <c r="AR494" s="214" t="s">
        <v>222</v>
      </c>
      <c r="AT494" s="214" t="s">
        <v>471</v>
      </c>
      <c r="AU494" s="214" t="s">
        <v>90</v>
      </c>
      <c r="AY494" s="17" t="s">
        <v>134</v>
      </c>
      <c r="BE494" s="215">
        <f>IF(N494="základní",J494,0)</f>
        <v>0</v>
      </c>
      <c r="BF494" s="215">
        <f>IF(N494="snížená",J494,0)</f>
        <v>0</v>
      </c>
      <c r="BG494" s="215">
        <f>IF(N494="zákl. přenesená",J494,0)</f>
        <v>0</v>
      </c>
      <c r="BH494" s="215">
        <f>IF(N494="sníž. přenesená",J494,0)</f>
        <v>0</v>
      </c>
      <c r="BI494" s="215">
        <f>IF(N494="nulová",J494,0)</f>
        <v>0</v>
      </c>
      <c r="BJ494" s="17" t="s">
        <v>88</v>
      </c>
      <c r="BK494" s="215">
        <f>ROUND(I494*H494,2)</f>
        <v>0</v>
      </c>
      <c r="BL494" s="17" t="s">
        <v>222</v>
      </c>
      <c r="BM494" s="214" t="s">
        <v>858</v>
      </c>
    </row>
    <row r="495" spans="1:65" s="2" customFormat="1" ht="21.75" customHeight="1">
      <c r="A495" s="34"/>
      <c r="B495" s="35"/>
      <c r="C495" s="203" t="s">
        <v>859</v>
      </c>
      <c r="D495" s="203" t="s">
        <v>138</v>
      </c>
      <c r="E495" s="204" t="s">
        <v>860</v>
      </c>
      <c r="F495" s="205" t="s">
        <v>861</v>
      </c>
      <c r="G495" s="206" t="s">
        <v>584</v>
      </c>
      <c r="H495" s="207">
        <v>30</v>
      </c>
      <c r="I495" s="208"/>
      <c r="J495" s="209">
        <f>ROUND(I495*H495,2)</f>
        <v>0</v>
      </c>
      <c r="K495" s="205" t="s">
        <v>142</v>
      </c>
      <c r="L495" s="39"/>
      <c r="M495" s="210" t="s">
        <v>1</v>
      </c>
      <c r="N495" s="211" t="s">
        <v>45</v>
      </c>
      <c r="O495" s="71"/>
      <c r="P495" s="212">
        <f>O495*H495</f>
        <v>0</v>
      </c>
      <c r="Q495" s="212">
        <v>0.31108000000000002</v>
      </c>
      <c r="R495" s="212">
        <f>Q495*H495</f>
        <v>9.3323999999999998</v>
      </c>
      <c r="S495" s="212">
        <v>0</v>
      </c>
      <c r="T495" s="213">
        <f>S495*H495</f>
        <v>0</v>
      </c>
      <c r="U495" s="34"/>
      <c r="V495" s="34"/>
      <c r="W495" s="34"/>
      <c r="X495" s="34"/>
      <c r="Y495" s="34"/>
      <c r="Z495" s="34"/>
      <c r="AA495" s="34"/>
      <c r="AB495" s="34"/>
      <c r="AC495" s="34"/>
      <c r="AD495" s="34"/>
      <c r="AE495" s="34"/>
      <c r="AR495" s="214" t="s">
        <v>222</v>
      </c>
      <c r="AT495" s="214" t="s">
        <v>138</v>
      </c>
      <c r="AU495" s="214" t="s">
        <v>90</v>
      </c>
      <c r="AY495" s="17" t="s">
        <v>134</v>
      </c>
      <c r="BE495" s="215">
        <f>IF(N495="základní",J495,0)</f>
        <v>0</v>
      </c>
      <c r="BF495" s="215">
        <f>IF(N495="snížená",J495,0)</f>
        <v>0</v>
      </c>
      <c r="BG495" s="215">
        <f>IF(N495="zákl. přenesená",J495,0)</f>
        <v>0</v>
      </c>
      <c r="BH495" s="215">
        <f>IF(N495="sníž. přenesená",J495,0)</f>
        <v>0</v>
      </c>
      <c r="BI495" s="215">
        <f>IF(N495="nulová",J495,0)</f>
        <v>0</v>
      </c>
      <c r="BJ495" s="17" t="s">
        <v>88</v>
      </c>
      <c r="BK495" s="215">
        <f>ROUND(I495*H495,2)</f>
        <v>0</v>
      </c>
      <c r="BL495" s="17" t="s">
        <v>222</v>
      </c>
      <c r="BM495" s="214" t="s">
        <v>862</v>
      </c>
    </row>
    <row r="496" spans="1:65" s="2" customFormat="1" ht="97.5">
      <c r="A496" s="34"/>
      <c r="B496" s="35"/>
      <c r="C496" s="36"/>
      <c r="D496" s="216" t="s">
        <v>146</v>
      </c>
      <c r="E496" s="36"/>
      <c r="F496" s="217" t="s">
        <v>846</v>
      </c>
      <c r="G496" s="36"/>
      <c r="H496" s="36"/>
      <c r="I496" s="115"/>
      <c r="J496" s="36"/>
      <c r="K496" s="36"/>
      <c r="L496" s="39"/>
      <c r="M496" s="218"/>
      <c r="N496" s="219"/>
      <c r="O496" s="71"/>
      <c r="P496" s="71"/>
      <c r="Q496" s="71"/>
      <c r="R496" s="71"/>
      <c r="S496" s="71"/>
      <c r="T496" s="72"/>
      <c r="U496" s="34"/>
      <c r="V496" s="34"/>
      <c r="W496" s="34"/>
      <c r="X496" s="34"/>
      <c r="Y496" s="34"/>
      <c r="Z496" s="34"/>
      <c r="AA496" s="34"/>
      <c r="AB496" s="34"/>
      <c r="AC496" s="34"/>
      <c r="AD496" s="34"/>
      <c r="AE496" s="34"/>
      <c r="AT496" s="17" t="s">
        <v>146</v>
      </c>
      <c r="AU496" s="17" t="s">
        <v>90</v>
      </c>
    </row>
    <row r="497" spans="1:65" s="2" customFormat="1" ht="21.75" customHeight="1">
      <c r="A497" s="34"/>
      <c r="B497" s="35"/>
      <c r="C497" s="255" t="s">
        <v>281</v>
      </c>
      <c r="D497" s="255" t="s">
        <v>471</v>
      </c>
      <c r="E497" s="256" t="s">
        <v>863</v>
      </c>
      <c r="F497" s="257" t="s">
        <v>864</v>
      </c>
      <c r="G497" s="258" t="s">
        <v>584</v>
      </c>
      <c r="H497" s="259">
        <v>15</v>
      </c>
      <c r="I497" s="260"/>
      <c r="J497" s="261">
        <f>ROUND(I497*H497,2)</f>
        <v>0</v>
      </c>
      <c r="K497" s="257" t="s">
        <v>142</v>
      </c>
      <c r="L497" s="262"/>
      <c r="M497" s="263" t="s">
        <v>1</v>
      </c>
      <c r="N497" s="264" t="s">
        <v>45</v>
      </c>
      <c r="O497" s="71"/>
      <c r="P497" s="212">
        <f>O497*H497</f>
        <v>0</v>
      </c>
      <c r="Q497" s="212">
        <v>1.3299999999999999E-2</v>
      </c>
      <c r="R497" s="212">
        <f>Q497*H497</f>
        <v>0.19949999999999998</v>
      </c>
      <c r="S497" s="212">
        <v>0</v>
      </c>
      <c r="T497" s="213">
        <f>S497*H497</f>
        <v>0</v>
      </c>
      <c r="U497" s="34"/>
      <c r="V497" s="34"/>
      <c r="W497" s="34"/>
      <c r="X497" s="34"/>
      <c r="Y497" s="34"/>
      <c r="Z497" s="34"/>
      <c r="AA497" s="34"/>
      <c r="AB497" s="34"/>
      <c r="AC497" s="34"/>
      <c r="AD497" s="34"/>
      <c r="AE497" s="34"/>
      <c r="AR497" s="214" t="s">
        <v>222</v>
      </c>
      <c r="AT497" s="214" t="s">
        <v>471</v>
      </c>
      <c r="AU497" s="214" t="s">
        <v>90</v>
      </c>
      <c r="AY497" s="17" t="s">
        <v>134</v>
      </c>
      <c r="BE497" s="215">
        <f>IF(N497="základní",J497,0)</f>
        <v>0</v>
      </c>
      <c r="BF497" s="215">
        <f>IF(N497="snížená",J497,0)</f>
        <v>0</v>
      </c>
      <c r="BG497" s="215">
        <f>IF(N497="zákl. přenesená",J497,0)</f>
        <v>0</v>
      </c>
      <c r="BH497" s="215">
        <f>IF(N497="sníž. přenesená",J497,0)</f>
        <v>0</v>
      </c>
      <c r="BI497" s="215">
        <f>IF(N497="nulová",J497,0)</f>
        <v>0</v>
      </c>
      <c r="BJ497" s="17" t="s">
        <v>88</v>
      </c>
      <c r="BK497" s="215">
        <f>ROUND(I497*H497,2)</f>
        <v>0</v>
      </c>
      <c r="BL497" s="17" t="s">
        <v>222</v>
      </c>
      <c r="BM497" s="214" t="s">
        <v>865</v>
      </c>
    </row>
    <row r="498" spans="1:65" s="2" customFormat="1" ht="16.5" customHeight="1">
      <c r="A498" s="34"/>
      <c r="B498" s="35"/>
      <c r="C498" s="255" t="s">
        <v>866</v>
      </c>
      <c r="D498" s="255" t="s">
        <v>471</v>
      </c>
      <c r="E498" s="256" t="s">
        <v>867</v>
      </c>
      <c r="F498" s="257" t="s">
        <v>868</v>
      </c>
      <c r="G498" s="258" t="s">
        <v>584</v>
      </c>
      <c r="H498" s="259">
        <v>15</v>
      </c>
      <c r="I498" s="260"/>
      <c r="J498" s="261">
        <f>ROUND(I498*H498,2)</f>
        <v>0</v>
      </c>
      <c r="K498" s="257" t="s">
        <v>142</v>
      </c>
      <c r="L498" s="262"/>
      <c r="M498" s="263" t="s">
        <v>1</v>
      </c>
      <c r="N498" s="264" t="s">
        <v>45</v>
      </c>
      <c r="O498" s="71"/>
      <c r="P498" s="212">
        <f>O498*H498</f>
        <v>0</v>
      </c>
      <c r="Q498" s="212">
        <v>2.9499999999999998E-2</v>
      </c>
      <c r="R498" s="212">
        <f>Q498*H498</f>
        <v>0.4425</v>
      </c>
      <c r="S498" s="212">
        <v>0</v>
      </c>
      <c r="T498" s="213">
        <f>S498*H498</f>
        <v>0</v>
      </c>
      <c r="U498" s="34"/>
      <c r="V498" s="34"/>
      <c r="W498" s="34"/>
      <c r="X498" s="34"/>
      <c r="Y498" s="34"/>
      <c r="Z498" s="34"/>
      <c r="AA498" s="34"/>
      <c r="AB498" s="34"/>
      <c r="AC498" s="34"/>
      <c r="AD498" s="34"/>
      <c r="AE498" s="34"/>
      <c r="AR498" s="214" t="s">
        <v>222</v>
      </c>
      <c r="AT498" s="214" t="s">
        <v>471</v>
      </c>
      <c r="AU498" s="214" t="s">
        <v>90</v>
      </c>
      <c r="AY498" s="17" t="s">
        <v>134</v>
      </c>
      <c r="BE498" s="215">
        <f>IF(N498="základní",J498,0)</f>
        <v>0</v>
      </c>
      <c r="BF498" s="215">
        <f>IF(N498="snížená",J498,0)</f>
        <v>0</v>
      </c>
      <c r="BG498" s="215">
        <f>IF(N498="zákl. přenesená",J498,0)</f>
        <v>0</v>
      </c>
      <c r="BH498" s="215">
        <f>IF(N498="sníž. přenesená",J498,0)</f>
        <v>0</v>
      </c>
      <c r="BI498" s="215">
        <f>IF(N498="nulová",J498,0)</f>
        <v>0</v>
      </c>
      <c r="BJ498" s="17" t="s">
        <v>88</v>
      </c>
      <c r="BK498" s="215">
        <f>ROUND(I498*H498,2)</f>
        <v>0</v>
      </c>
      <c r="BL498" s="17" t="s">
        <v>222</v>
      </c>
      <c r="BM498" s="214" t="s">
        <v>869</v>
      </c>
    </row>
    <row r="499" spans="1:65" s="12" customFormat="1" ht="22.9" customHeight="1">
      <c r="B499" s="187"/>
      <c r="C499" s="188"/>
      <c r="D499" s="189" t="s">
        <v>79</v>
      </c>
      <c r="E499" s="201" t="s">
        <v>189</v>
      </c>
      <c r="F499" s="201" t="s">
        <v>870</v>
      </c>
      <c r="G499" s="188"/>
      <c r="H499" s="188"/>
      <c r="I499" s="191"/>
      <c r="J499" s="202">
        <f>BK499</f>
        <v>0</v>
      </c>
      <c r="K499" s="188"/>
      <c r="L499" s="193"/>
      <c r="M499" s="194"/>
      <c r="N499" s="195"/>
      <c r="O499" s="195"/>
      <c r="P499" s="196">
        <f>SUM(P500:P577)</f>
        <v>0</v>
      </c>
      <c r="Q499" s="195"/>
      <c r="R499" s="196">
        <f>SUM(R500:R577)</f>
        <v>961.76816589999953</v>
      </c>
      <c r="S499" s="195"/>
      <c r="T499" s="197">
        <f>SUM(T500:T577)</f>
        <v>876.42</v>
      </c>
      <c r="AR499" s="198" t="s">
        <v>88</v>
      </c>
      <c r="AT499" s="199" t="s">
        <v>79</v>
      </c>
      <c r="AU499" s="199" t="s">
        <v>88</v>
      </c>
      <c r="AY499" s="198" t="s">
        <v>134</v>
      </c>
      <c r="BK499" s="200">
        <f>SUM(BK500:BK577)</f>
        <v>0</v>
      </c>
    </row>
    <row r="500" spans="1:65" s="2" customFormat="1" ht="21.75" customHeight="1">
      <c r="A500" s="34"/>
      <c r="B500" s="35"/>
      <c r="C500" s="203" t="s">
        <v>871</v>
      </c>
      <c r="D500" s="203" t="s">
        <v>138</v>
      </c>
      <c r="E500" s="204" t="s">
        <v>872</v>
      </c>
      <c r="F500" s="205" t="s">
        <v>873</v>
      </c>
      <c r="G500" s="206" t="s">
        <v>428</v>
      </c>
      <c r="H500" s="207">
        <v>720</v>
      </c>
      <c r="I500" s="208"/>
      <c r="J500" s="209">
        <f>ROUND(I500*H500,2)</f>
        <v>0</v>
      </c>
      <c r="K500" s="205" t="s">
        <v>142</v>
      </c>
      <c r="L500" s="39"/>
      <c r="M500" s="210" t="s">
        <v>1</v>
      </c>
      <c r="N500" s="211" t="s">
        <v>45</v>
      </c>
      <c r="O500" s="71"/>
      <c r="P500" s="212">
        <f>O500*H500</f>
        <v>0</v>
      </c>
      <c r="Q500" s="212">
        <v>0.1295</v>
      </c>
      <c r="R500" s="212">
        <f>Q500*H500</f>
        <v>93.240000000000009</v>
      </c>
      <c r="S500" s="212">
        <v>0</v>
      </c>
      <c r="T500" s="213">
        <f>S500*H500</f>
        <v>0</v>
      </c>
      <c r="U500" s="34"/>
      <c r="V500" s="34"/>
      <c r="W500" s="34"/>
      <c r="X500" s="34"/>
      <c r="Y500" s="34"/>
      <c r="Z500" s="34"/>
      <c r="AA500" s="34"/>
      <c r="AB500" s="34"/>
      <c r="AC500" s="34"/>
      <c r="AD500" s="34"/>
      <c r="AE500" s="34"/>
      <c r="AR500" s="214" t="s">
        <v>143</v>
      </c>
      <c r="AT500" s="214" t="s">
        <v>138</v>
      </c>
      <c r="AU500" s="214" t="s">
        <v>90</v>
      </c>
      <c r="AY500" s="17" t="s">
        <v>134</v>
      </c>
      <c r="BE500" s="215">
        <f>IF(N500="základní",J500,0)</f>
        <v>0</v>
      </c>
      <c r="BF500" s="215">
        <f>IF(N500="snížená",J500,0)</f>
        <v>0</v>
      </c>
      <c r="BG500" s="215">
        <f>IF(N500="zákl. přenesená",J500,0)</f>
        <v>0</v>
      </c>
      <c r="BH500" s="215">
        <f>IF(N500="sníž. přenesená",J500,0)</f>
        <v>0</v>
      </c>
      <c r="BI500" s="215">
        <f>IF(N500="nulová",J500,0)</f>
        <v>0</v>
      </c>
      <c r="BJ500" s="17" t="s">
        <v>88</v>
      </c>
      <c r="BK500" s="215">
        <f>ROUND(I500*H500,2)</f>
        <v>0</v>
      </c>
      <c r="BL500" s="17" t="s">
        <v>143</v>
      </c>
      <c r="BM500" s="214" t="s">
        <v>874</v>
      </c>
    </row>
    <row r="501" spans="1:65" s="2" customFormat="1" ht="97.5">
      <c r="A501" s="34"/>
      <c r="B501" s="35"/>
      <c r="C501" s="36"/>
      <c r="D501" s="216" t="s">
        <v>146</v>
      </c>
      <c r="E501" s="36"/>
      <c r="F501" s="217" t="s">
        <v>875</v>
      </c>
      <c r="G501" s="36"/>
      <c r="H501" s="36"/>
      <c r="I501" s="115"/>
      <c r="J501" s="36"/>
      <c r="K501" s="36"/>
      <c r="L501" s="39"/>
      <c r="M501" s="218"/>
      <c r="N501" s="219"/>
      <c r="O501" s="71"/>
      <c r="P501" s="71"/>
      <c r="Q501" s="71"/>
      <c r="R501" s="71"/>
      <c r="S501" s="71"/>
      <c r="T501" s="72"/>
      <c r="U501" s="34"/>
      <c r="V501" s="34"/>
      <c r="W501" s="34"/>
      <c r="X501" s="34"/>
      <c r="Y501" s="34"/>
      <c r="Z501" s="34"/>
      <c r="AA501" s="34"/>
      <c r="AB501" s="34"/>
      <c r="AC501" s="34"/>
      <c r="AD501" s="34"/>
      <c r="AE501" s="34"/>
      <c r="AT501" s="17" t="s">
        <v>146</v>
      </c>
      <c r="AU501" s="17" t="s">
        <v>90</v>
      </c>
    </row>
    <row r="502" spans="1:65" s="2" customFormat="1" ht="16.5" customHeight="1">
      <c r="A502" s="34"/>
      <c r="B502" s="35"/>
      <c r="C502" s="255" t="s">
        <v>876</v>
      </c>
      <c r="D502" s="255" t="s">
        <v>471</v>
      </c>
      <c r="E502" s="256" t="s">
        <v>877</v>
      </c>
      <c r="F502" s="257" t="s">
        <v>878</v>
      </c>
      <c r="G502" s="258" t="s">
        <v>428</v>
      </c>
      <c r="H502" s="259">
        <v>720</v>
      </c>
      <c r="I502" s="260"/>
      <c r="J502" s="261">
        <f>ROUND(I502*H502,2)</f>
        <v>0</v>
      </c>
      <c r="K502" s="257" t="s">
        <v>142</v>
      </c>
      <c r="L502" s="262"/>
      <c r="M502" s="263" t="s">
        <v>1</v>
      </c>
      <c r="N502" s="264" t="s">
        <v>45</v>
      </c>
      <c r="O502" s="71"/>
      <c r="P502" s="212">
        <f>O502*H502</f>
        <v>0</v>
      </c>
      <c r="Q502" s="212">
        <v>4.4999999999999998E-2</v>
      </c>
      <c r="R502" s="212">
        <f>Q502*H502</f>
        <v>32.4</v>
      </c>
      <c r="S502" s="212">
        <v>0</v>
      </c>
      <c r="T502" s="213">
        <f>S502*H502</f>
        <v>0</v>
      </c>
      <c r="U502" s="34"/>
      <c r="V502" s="34"/>
      <c r="W502" s="34"/>
      <c r="X502" s="34"/>
      <c r="Y502" s="34"/>
      <c r="Z502" s="34"/>
      <c r="AA502" s="34"/>
      <c r="AB502" s="34"/>
      <c r="AC502" s="34"/>
      <c r="AD502" s="34"/>
      <c r="AE502" s="34"/>
      <c r="AR502" s="214" t="s">
        <v>183</v>
      </c>
      <c r="AT502" s="214" t="s">
        <v>471</v>
      </c>
      <c r="AU502" s="214" t="s">
        <v>90</v>
      </c>
      <c r="AY502" s="17" t="s">
        <v>134</v>
      </c>
      <c r="BE502" s="215">
        <f>IF(N502="základní",J502,0)</f>
        <v>0</v>
      </c>
      <c r="BF502" s="215">
        <f>IF(N502="snížená",J502,0)</f>
        <v>0</v>
      </c>
      <c r="BG502" s="215">
        <f>IF(N502="zákl. přenesená",J502,0)</f>
        <v>0</v>
      </c>
      <c r="BH502" s="215">
        <f>IF(N502="sníž. přenesená",J502,0)</f>
        <v>0</v>
      </c>
      <c r="BI502" s="215">
        <f>IF(N502="nulová",J502,0)</f>
        <v>0</v>
      </c>
      <c r="BJ502" s="17" t="s">
        <v>88</v>
      </c>
      <c r="BK502" s="215">
        <f>ROUND(I502*H502,2)</f>
        <v>0</v>
      </c>
      <c r="BL502" s="17" t="s">
        <v>143</v>
      </c>
      <c r="BM502" s="214" t="s">
        <v>879</v>
      </c>
    </row>
    <row r="503" spans="1:65" s="2" customFormat="1" ht="21.75" customHeight="1">
      <c r="A503" s="34"/>
      <c r="B503" s="35"/>
      <c r="C503" s="203" t="s">
        <v>880</v>
      </c>
      <c r="D503" s="203" t="s">
        <v>138</v>
      </c>
      <c r="E503" s="204" t="s">
        <v>881</v>
      </c>
      <c r="F503" s="205" t="s">
        <v>882</v>
      </c>
      <c r="G503" s="206" t="s">
        <v>428</v>
      </c>
      <c r="H503" s="207">
        <v>245.83</v>
      </c>
      <c r="I503" s="208"/>
      <c r="J503" s="209">
        <f>ROUND(I503*H503,2)</f>
        <v>0</v>
      </c>
      <c r="K503" s="205" t="s">
        <v>142</v>
      </c>
      <c r="L503" s="39"/>
      <c r="M503" s="210" t="s">
        <v>1</v>
      </c>
      <c r="N503" s="211" t="s">
        <v>45</v>
      </c>
      <c r="O503" s="71"/>
      <c r="P503" s="212">
        <f>O503*H503</f>
        <v>0</v>
      </c>
      <c r="Q503" s="212">
        <v>0.16849</v>
      </c>
      <c r="R503" s="212">
        <f>Q503*H503</f>
        <v>41.419896700000002</v>
      </c>
      <c r="S503" s="212">
        <v>0</v>
      </c>
      <c r="T503" s="213">
        <f>S503*H503</f>
        <v>0</v>
      </c>
      <c r="U503" s="34"/>
      <c r="V503" s="34"/>
      <c r="W503" s="34"/>
      <c r="X503" s="34"/>
      <c r="Y503" s="34"/>
      <c r="Z503" s="34"/>
      <c r="AA503" s="34"/>
      <c r="AB503" s="34"/>
      <c r="AC503" s="34"/>
      <c r="AD503" s="34"/>
      <c r="AE503" s="34"/>
      <c r="AR503" s="214" t="s">
        <v>143</v>
      </c>
      <c r="AT503" s="214" t="s">
        <v>138</v>
      </c>
      <c r="AU503" s="214" t="s">
        <v>90</v>
      </c>
      <c r="AY503" s="17" t="s">
        <v>134</v>
      </c>
      <c r="BE503" s="215">
        <f>IF(N503="základní",J503,0)</f>
        <v>0</v>
      </c>
      <c r="BF503" s="215">
        <f>IF(N503="snížená",J503,0)</f>
        <v>0</v>
      </c>
      <c r="BG503" s="215">
        <f>IF(N503="zákl. přenesená",J503,0)</f>
        <v>0</v>
      </c>
      <c r="BH503" s="215">
        <f>IF(N503="sníž. přenesená",J503,0)</f>
        <v>0</v>
      </c>
      <c r="BI503" s="215">
        <f>IF(N503="nulová",J503,0)</f>
        <v>0</v>
      </c>
      <c r="BJ503" s="17" t="s">
        <v>88</v>
      </c>
      <c r="BK503" s="215">
        <f>ROUND(I503*H503,2)</f>
        <v>0</v>
      </c>
      <c r="BL503" s="17" t="s">
        <v>143</v>
      </c>
      <c r="BM503" s="214" t="s">
        <v>883</v>
      </c>
    </row>
    <row r="504" spans="1:65" s="2" customFormat="1" ht="107.25">
      <c r="A504" s="34"/>
      <c r="B504" s="35"/>
      <c r="C504" s="36"/>
      <c r="D504" s="216" t="s">
        <v>146</v>
      </c>
      <c r="E504" s="36"/>
      <c r="F504" s="217" t="s">
        <v>884</v>
      </c>
      <c r="G504" s="36"/>
      <c r="H504" s="36"/>
      <c r="I504" s="115"/>
      <c r="J504" s="36"/>
      <c r="K504" s="36"/>
      <c r="L504" s="39"/>
      <c r="M504" s="218"/>
      <c r="N504" s="219"/>
      <c r="O504" s="71"/>
      <c r="P504" s="71"/>
      <c r="Q504" s="71"/>
      <c r="R504" s="71"/>
      <c r="S504" s="71"/>
      <c r="T504" s="72"/>
      <c r="U504" s="34"/>
      <c r="V504" s="34"/>
      <c r="W504" s="34"/>
      <c r="X504" s="34"/>
      <c r="Y504" s="34"/>
      <c r="Z504" s="34"/>
      <c r="AA504" s="34"/>
      <c r="AB504" s="34"/>
      <c r="AC504" s="34"/>
      <c r="AD504" s="34"/>
      <c r="AE504" s="34"/>
      <c r="AT504" s="17" t="s">
        <v>146</v>
      </c>
      <c r="AU504" s="17" t="s">
        <v>90</v>
      </c>
    </row>
    <row r="505" spans="1:65" s="2" customFormat="1" ht="16.5" customHeight="1">
      <c r="A505" s="34"/>
      <c r="B505" s="35"/>
      <c r="C505" s="255" t="s">
        <v>885</v>
      </c>
      <c r="D505" s="255" t="s">
        <v>471</v>
      </c>
      <c r="E505" s="256" t="s">
        <v>886</v>
      </c>
      <c r="F505" s="257" t="s">
        <v>887</v>
      </c>
      <c r="G505" s="258" t="s">
        <v>428</v>
      </c>
      <c r="H505" s="259">
        <v>215</v>
      </c>
      <c r="I505" s="260"/>
      <c r="J505" s="261">
        <f t="shared" ref="J505:J520" si="0">ROUND(I505*H505,2)</f>
        <v>0</v>
      </c>
      <c r="K505" s="257" t="s">
        <v>1</v>
      </c>
      <c r="L505" s="262"/>
      <c r="M505" s="263" t="s">
        <v>1</v>
      </c>
      <c r="N505" s="264" t="s">
        <v>45</v>
      </c>
      <c r="O505" s="71"/>
      <c r="P505" s="212">
        <f t="shared" ref="P505:P520" si="1">O505*H505</f>
        <v>0</v>
      </c>
      <c r="Q505" s="212">
        <v>0.125</v>
      </c>
      <c r="R505" s="212">
        <f t="shared" ref="R505:R520" si="2">Q505*H505</f>
        <v>26.875</v>
      </c>
      <c r="S505" s="212">
        <v>0</v>
      </c>
      <c r="T505" s="213">
        <f t="shared" ref="T505:T520" si="3">S505*H505</f>
        <v>0</v>
      </c>
      <c r="U505" s="34"/>
      <c r="V505" s="34"/>
      <c r="W505" s="34"/>
      <c r="X505" s="34"/>
      <c r="Y505" s="34"/>
      <c r="Z505" s="34"/>
      <c r="AA505" s="34"/>
      <c r="AB505" s="34"/>
      <c r="AC505" s="34"/>
      <c r="AD505" s="34"/>
      <c r="AE505" s="34"/>
      <c r="AR505" s="214" t="s">
        <v>183</v>
      </c>
      <c r="AT505" s="214" t="s">
        <v>471</v>
      </c>
      <c r="AU505" s="214" t="s">
        <v>90</v>
      </c>
      <c r="AY505" s="17" t="s">
        <v>134</v>
      </c>
      <c r="BE505" s="215">
        <f t="shared" ref="BE505:BE520" si="4">IF(N505="základní",J505,0)</f>
        <v>0</v>
      </c>
      <c r="BF505" s="215">
        <f t="shared" ref="BF505:BF520" si="5">IF(N505="snížená",J505,0)</f>
        <v>0</v>
      </c>
      <c r="BG505" s="215">
        <f t="shared" ref="BG505:BG520" si="6">IF(N505="zákl. přenesená",J505,0)</f>
        <v>0</v>
      </c>
      <c r="BH505" s="215">
        <f t="shared" ref="BH505:BH520" si="7">IF(N505="sníž. přenesená",J505,0)</f>
        <v>0</v>
      </c>
      <c r="BI505" s="215">
        <f t="shared" ref="BI505:BI520" si="8">IF(N505="nulová",J505,0)</f>
        <v>0</v>
      </c>
      <c r="BJ505" s="17" t="s">
        <v>88</v>
      </c>
      <c r="BK505" s="215">
        <f t="shared" ref="BK505:BK520" si="9">ROUND(I505*H505,2)</f>
        <v>0</v>
      </c>
      <c r="BL505" s="17" t="s">
        <v>143</v>
      </c>
      <c r="BM505" s="214" t="s">
        <v>888</v>
      </c>
    </row>
    <row r="506" spans="1:65" s="2" customFormat="1" ht="21.75" customHeight="1">
      <c r="A506" s="34"/>
      <c r="B506" s="35"/>
      <c r="C506" s="255" t="s">
        <v>889</v>
      </c>
      <c r="D506" s="255" t="s">
        <v>471</v>
      </c>
      <c r="E506" s="256" t="s">
        <v>890</v>
      </c>
      <c r="F506" s="257" t="s">
        <v>891</v>
      </c>
      <c r="G506" s="258" t="s">
        <v>428</v>
      </c>
      <c r="H506" s="259">
        <v>1.57</v>
      </c>
      <c r="I506" s="260"/>
      <c r="J506" s="261">
        <f t="shared" si="0"/>
        <v>0</v>
      </c>
      <c r="K506" s="257" t="s">
        <v>1</v>
      </c>
      <c r="L506" s="262"/>
      <c r="M506" s="263" t="s">
        <v>1</v>
      </c>
      <c r="N506" s="264" t="s">
        <v>45</v>
      </c>
      <c r="O506" s="71"/>
      <c r="P506" s="212">
        <f t="shared" si="1"/>
        <v>0</v>
      </c>
      <c r="Q506" s="212">
        <v>0.125</v>
      </c>
      <c r="R506" s="212">
        <f t="shared" si="2"/>
        <v>0.19625000000000001</v>
      </c>
      <c r="S506" s="212">
        <v>0</v>
      </c>
      <c r="T506" s="213">
        <f t="shared" si="3"/>
        <v>0</v>
      </c>
      <c r="U506" s="34"/>
      <c r="V506" s="34"/>
      <c r="W506" s="34"/>
      <c r="X506" s="34"/>
      <c r="Y506" s="34"/>
      <c r="Z506" s="34"/>
      <c r="AA506" s="34"/>
      <c r="AB506" s="34"/>
      <c r="AC506" s="34"/>
      <c r="AD506" s="34"/>
      <c r="AE506" s="34"/>
      <c r="AR506" s="214" t="s">
        <v>183</v>
      </c>
      <c r="AT506" s="214" t="s">
        <v>471</v>
      </c>
      <c r="AU506" s="214" t="s">
        <v>90</v>
      </c>
      <c r="AY506" s="17" t="s">
        <v>134</v>
      </c>
      <c r="BE506" s="215">
        <f t="shared" si="4"/>
        <v>0</v>
      </c>
      <c r="BF506" s="215">
        <f t="shared" si="5"/>
        <v>0</v>
      </c>
      <c r="BG506" s="215">
        <f t="shared" si="6"/>
        <v>0</v>
      </c>
      <c r="BH506" s="215">
        <f t="shared" si="7"/>
        <v>0</v>
      </c>
      <c r="BI506" s="215">
        <f t="shared" si="8"/>
        <v>0</v>
      </c>
      <c r="BJ506" s="17" t="s">
        <v>88</v>
      </c>
      <c r="BK506" s="215">
        <f t="shared" si="9"/>
        <v>0</v>
      </c>
      <c r="BL506" s="17" t="s">
        <v>143</v>
      </c>
      <c r="BM506" s="214" t="s">
        <v>892</v>
      </c>
    </row>
    <row r="507" spans="1:65" s="2" customFormat="1" ht="21.75" customHeight="1">
      <c r="A507" s="34"/>
      <c r="B507" s="35"/>
      <c r="C507" s="255" t="s">
        <v>893</v>
      </c>
      <c r="D507" s="255" t="s">
        <v>471</v>
      </c>
      <c r="E507" s="256" t="s">
        <v>894</v>
      </c>
      <c r="F507" s="257" t="s">
        <v>891</v>
      </c>
      <c r="G507" s="258" t="s">
        <v>428</v>
      </c>
      <c r="H507" s="259">
        <v>1.57</v>
      </c>
      <c r="I507" s="260"/>
      <c r="J507" s="261">
        <f t="shared" si="0"/>
        <v>0</v>
      </c>
      <c r="K507" s="257" t="s">
        <v>1</v>
      </c>
      <c r="L507" s="262"/>
      <c r="M507" s="263" t="s">
        <v>1</v>
      </c>
      <c r="N507" s="264" t="s">
        <v>45</v>
      </c>
      <c r="O507" s="71"/>
      <c r="P507" s="212">
        <f t="shared" si="1"/>
        <v>0</v>
      </c>
      <c r="Q507" s="212">
        <v>0.125</v>
      </c>
      <c r="R507" s="212">
        <f t="shared" si="2"/>
        <v>0.19625000000000001</v>
      </c>
      <c r="S507" s="212">
        <v>0</v>
      </c>
      <c r="T507" s="213">
        <f t="shared" si="3"/>
        <v>0</v>
      </c>
      <c r="U507" s="34"/>
      <c r="V507" s="34"/>
      <c r="W507" s="34"/>
      <c r="X507" s="34"/>
      <c r="Y507" s="34"/>
      <c r="Z507" s="34"/>
      <c r="AA507" s="34"/>
      <c r="AB507" s="34"/>
      <c r="AC507" s="34"/>
      <c r="AD507" s="34"/>
      <c r="AE507" s="34"/>
      <c r="AR507" s="214" t="s">
        <v>183</v>
      </c>
      <c r="AT507" s="214" t="s">
        <v>471</v>
      </c>
      <c r="AU507" s="214" t="s">
        <v>90</v>
      </c>
      <c r="AY507" s="17" t="s">
        <v>134</v>
      </c>
      <c r="BE507" s="215">
        <f t="shared" si="4"/>
        <v>0</v>
      </c>
      <c r="BF507" s="215">
        <f t="shared" si="5"/>
        <v>0</v>
      </c>
      <c r="BG507" s="215">
        <f t="shared" si="6"/>
        <v>0</v>
      </c>
      <c r="BH507" s="215">
        <f t="shared" si="7"/>
        <v>0</v>
      </c>
      <c r="BI507" s="215">
        <f t="shared" si="8"/>
        <v>0</v>
      </c>
      <c r="BJ507" s="17" t="s">
        <v>88</v>
      </c>
      <c r="BK507" s="215">
        <f t="shared" si="9"/>
        <v>0</v>
      </c>
      <c r="BL507" s="17" t="s">
        <v>143</v>
      </c>
      <c r="BM507" s="214" t="s">
        <v>895</v>
      </c>
    </row>
    <row r="508" spans="1:65" s="2" customFormat="1" ht="21.75" customHeight="1">
      <c r="A508" s="34"/>
      <c r="B508" s="35"/>
      <c r="C508" s="255" t="s">
        <v>896</v>
      </c>
      <c r="D508" s="255" t="s">
        <v>471</v>
      </c>
      <c r="E508" s="256" t="s">
        <v>897</v>
      </c>
      <c r="F508" s="257" t="s">
        <v>891</v>
      </c>
      <c r="G508" s="258" t="s">
        <v>428</v>
      </c>
      <c r="H508" s="259">
        <v>1.57</v>
      </c>
      <c r="I508" s="260"/>
      <c r="J508" s="261">
        <f t="shared" si="0"/>
        <v>0</v>
      </c>
      <c r="K508" s="257" t="s">
        <v>1</v>
      </c>
      <c r="L508" s="262"/>
      <c r="M508" s="263" t="s">
        <v>1</v>
      </c>
      <c r="N508" s="264" t="s">
        <v>45</v>
      </c>
      <c r="O508" s="71"/>
      <c r="P508" s="212">
        <f t="shared" si="1"/>
        <v>0</v>
      </c>
      <c r="Q508" s="212">
        <v>0.125</v>
      </c>
      <c r="R508" s="212">
        <f t="shared" si="2"/>
        <v>0.19625000000000001</v>
      </c>
      <c r="S508" s="212">
        <v>0</v>
      </c>
      <c r="T508" s="213">
        <f t="shared" si="3"/>
        <v>0</v>
      </c>
      <c r="U508" s="34"/>
      <c r="V508" s="34"/>
      <c r="W508" s="34"/>
      <c r="X508" s="34"/>
      <c r="Y508" s="34"/>
      <c r="Z508" s="34"/>
      <c r="AA508" s="34"/>
      <c r="AB508" s="34"/>
      <c r="AC508" s="34"/>
      <c r="AD508" s="34"/>
      <c r="AE508" s="34"/>
      <c r="AR508" s="214" t="s">
        <v>183</v>
      </c>
      <c r="AT508" s="214" t="s">
        <v>471</v>
      </c>
      <c r="AU508" s="214" t="s">
        <v>90</v>
      </c>
      <c r="AY508" s="17" t="s">
        <v>134</v>
      </c>
      <c r="BE508" s="215">
        <f t="shared" si="4"/>
        <v>0</v>
      </c>
      <c r="BF508" s="215">
        <f t="shared" si="5"/>
        <v>0</v>
      </c>
      <c r="BG508" s="215">
        <f t="shared" si="6"/>
        <v>0</v>
      </c>
      <c r="BH508" s="215">
        <f t="shared" si="7"/>
        <v>0</v>
      </c>
      <c r="BI508" s="215">
        <f t="shared" si="8"/>
        <v>0</v>
      </c>
      <c r="BJ508" s="17" t="s">
        <v>88</v>
      </c>
      <c r="BK508" s="215">
        <f t="shared" si="9"/>
        <v>0</v>
      </c>
      <c r="BL508" s="17" t="s">
        <v>143</v>
      </c>
      <c r="BM508" s="214" t="s">
        <v>898</v>
      </c>
    </row>
    <row r="509" spans="1:65" s="2" customFormat="1" ht="21.75" customHeight="1">
      <c r="A509" s="34"/>
      <c r="B509" s="35"/>
      <c r="C509" s="255" t="s">
        <v>899</v>
      </c>
      <c r="D509" s="255" t="s">
        <v>471</v>
      </c>
      <c r="E509" s="256" t="s">
        <v>900</v>
      </c>
      <c r="F509" s="257" t="s">
        <v>891</v>
      </c>
      <c r="G509" s="258" t="s">
        <v>428</v>
      </c>
      <c r="H509" s="259">
        <v>1.57</v>
      </c>
      <c r="I509" s="260"/>
      <c r="J509" s="261">
        <f t="shared" si="0"/>
        <v>0</v>
      </c>
      <c r="K509" s="257" t="s">
        <v>1</v>
      </c>
      <c r="L509" s="262"/>
      <c r="M509" s="263" t="s">
        <v>1</v>
      </c>
      <c r="N509" s="264" t="s">
        <v>45</v>
      </c>
      <c r="O509" s="71"/>
      <c r="P509" s="212">
        <f t="shared" si="1"/>
        <v>0</v>
      </c>
      <c r="Q509" s="212">
        <v>0.125</v>
      </c>
      <c r="R509" s="212">
        <f t="shared" si="2"/>
        <v>0.19625000000000001</v>
      </c>
      <c r="S509" s="212">
        <v>0</v>
      </c>
      <c r="T509" s="213">
        <f t="shared" si="3"/>
        <v>0</v>
      </c>
      <c r="U509" s="34"/>
      <c r="V509" s="34"/>
      <c r="W509" s="34"/>
      <c r="X509" s="34"/>
      <c r="Y509" s="34"/>
      <c r="Z509" s="34"/>
      <c r="AA509" s="34"/>
      <c r="AB509" s="34"/>
      <c r="AC509" s="34"/>
      <c r="AD509" s="34"/>
      <c r="AE509" s="34"/>
      <c r="AR509" s="214" t="s">
        <v>183</v>
      </c>
      <c r="AT509" s="214" t="s">
        <v>471</v>
      </c>
      <c r="AU509" s="214" t="s">
        <v>90</v>
      </c>
      <c r="AY509" s="17" t="s">
        <v>134</v>
      </c>
      <c r="BE509" s="215">
        <f t="shared" si="4"/>
        <v>0</v>
      </c>
      <c r="BF509" s="215">
        <f t="shared" si="5"/>
        <v>0</v>
      </c>
      <c r="BG509" s="215">
        <f t="shared" si="6"/>
        <v>0</v>
      </c>
      <c r="BH509" s="215">
        <f t="shared" si="7"/>
        <v>0</v>
      </c>
      <c r="BI509" s="215">
        <f t="shared" si="8"/>
        <v>0</v>
      </c>
      <c r="BJ509" s="17" t="s">
        <v>88</v>
      </c>
      <c r="BK509" s="215">
        <f t="shared" si="9"/>
        <v>0</v>
      </c>
      <c r="BL509" s="17" t="s">
        <v>143</v>
      </c>
      <c r="BM509" s="214" t="s">
        <v>901</v>
      </c>
    </row>
    <row r="510" spans="1:65" s="2" customFormat="1" ht="21.75" customHeight="1">
      <c r="A510" s="34"/>
      <c r="B510" s="35"/>
      <c r="C510" s="255" t="s">
        <v>460</v>
      </c>
      <c r="D510" s="255" t="s">
        <v>471</v>
      </c>
      <c r="E510" s="256" t="s">
        <v>902</v>
      </c>
      <c r="F510" s="257" t="s">
        <v>891</v>
      </c>
      <c r="G510" s="258" t="s">
        <v>428</v>
      </c>
      <c r="H510" s="259">
        <v>1.57</v>
      </c>
      <c r="I510" s="260"/>
      <c r="J510" s="261">
        <f t="shared" si="0"/>
        <v>0</v>
      </c>
      <c r="K510" s="257" t="s">
        <v>1</v>
      </c>
      <c r="L510" s="262"/>
      <c r="M510" s="263" t="s">
        <v>1</v>
      </c>
      <c r="N510" s="264" t="s">
        <v>45</v>
      </c>
      <c r="O510" s="71"/>
      <c r="P510" s="212">
        <f t="shared" si="1"/>
        <v>0</v>
      </c>
      <c r="Q510" s="212">
        <v>0.125</v>
      </c>
      <c r="R510" s="212">
        <f t="shared" si="2"/>
        <v>0.19625000000000001</v>
      </c>
      <c r="S510" s="212">
        <v>0</v>
      </c>
      <c r="T510" s="213">
        <f t="shared" si="3"/>
        <v>0</v>
      </c>
      <c r="U510" s="34"/>
      <c r="V510" s="34"/>
      <c r="W510" s="34"/>
      <c r="X510" s="34"/>
      <c r="Y510" s="34"/>
      <c r="Z510" s="34"/>
      <c r="AA510" s="34"/>
      <c r="AB510" s="34"/>
      <c r="AC510" s="34"/>
      <c r="AD510" s="34"/>
      <c r="AE510" s="34"/>
      <c r="AR510" s="214" t="s">
        <v>183</v>
      </c>
      <c r="AT510" s="214" t="s">
        <v>471</v>
      </c>
      <c r="AU510" s="214" t="s">
        <v>90</v>
      </c>
      <c r="AY510" s="17" t="s">
        <v>134</v>
      </c>
      <c r="BE510" s="215">
        <f t="shared" si="4"/>
        <v>0</v>
      </c>
      <c r="BF510" s="215">
        <f t="shared" si="5"/>
        <v>0</v>
      </c>
      <c r="BG510" s="215">
        <f t="shared" si="6"/>
        <v>0</v>
      </c>
      <c r="BH510" s="215">
        <f t="shared" si="7"/>
        <v>0</v>
      </c>
      <c r="BI510" s="215">
        <f t="shared" si="8"/>
        <v>0</v>
      </c>
      <c r="BJ510" s="17" t="s">
        <v>88</v>
      </c>
      <c r="BK510" s="215">
        <f t="shared" si="9"/>
        <v>0</v>
      </c>
      <c r="BL510" s="17" t="s">
        <v>143</v>
      </c>
      <c r="BM510" s="214" t="s">
        <v>903</v>
      </c>
    </row>
    <row r="511" spans="1:65" s="2" customFormat="1" ht="21.75" customHeight="1">
      <c r="A511" s="34"/>
      <c r="B511" s="35"/>
      <c r="C511" s="255" t="s">
        <v>904</v>
      </c>
      <c r="D511" s="255" t="s">
        <v>471</v>
      </c>
      <c r="E511" s="256" t="s">
        <v>905</v>
      </c>
      <c r="F511" s="257" t="s">
        <v>891</v>
      </c>
      <c r="G511" s="258" t="s">
        <v>428</v>
      </c>
      <c r="H511" s="259">
        <v>1.57</v>
      </c>
      <c r="I511" s="260"/>
      <c r="J511" s="261">
        <f t="shared" si="0"/>
        <v>0</v>
      </c>
      <c r="K511" s="257" t="s">
        <v>1</v>
      </c>
      <c r="L511" s="262"/>
      <c r="M511" s="263" t="s">
        <v>1</v>
      </c>
      <c r="N511" s="264" t="s">
        <v>45</v>
      </c>
      <c r="O511" s="71"/>
      <c r="P511" s="212">
        <f t="shared" si="1"/>
        <v>0</v>
      </c>
      <c r="Q511" s="212">
        <v>0.125</v>
      </c>
      <c r="R511" s="212">
        <f t="shared" si="2"/>
        <v>0.19625000000000001</v>
      </c>
      <c r="S511" s="212">
        <v>0</v>
      </c>
      <c r="T511" s="213">
        <f t="shared" si="3"/>
        <v>0</v>
      </c>
      <c r="U511" s="34"/>
      <c r="V511" s="34"/>
      <c r="W511" s="34"/>
      <c r="X511" s="34"/>
      <c r="Y511" s="34"/>
      <c r="Z511" s="34"/>
      <c r="AA511" s="34"/>
      <c r="AB511" s="34"/>
      <c r="AC511" s="34"/>
      <c r="AD511" s="34"/>
      <c r="AE511" s="34"/>
      <c r="AR511" s="214" t="s">
        <v>183</v>
      </c>
      <c r="AT511" s="214" t="s">
        <v>471</v>
      </c>
      <c r="AU511" s="214" t="s">
        <v>90</v>
      </c>
      <c r="AY511" s="17" t="s">
        <v>134</v>
      </c>
      <c r="BE511" s="215">
        <f t="shared" si="4"/>
        <v>0</v>
      </c>
      <c r="BF511" s="215">
        <f t="shared" si="5"/>
        <v>0</v>
      </c>
      <c r="BG511" s="215">
        <f t="shared" si="6"/>
        <v>0</v>
      </c>
      <c r="BH511" s="215">
        <f t="shared" si="7"/>
        <v>0</v>
      </c>
      <c r="BI511" s="215">
        <f t="shared" si="8"/>
        <v>0</v>
      </c>
      <c r="BJ511" s="17" t="s">
        <v>88</v>
      </c>
      <c r="BK511" s="215">
        <f t="shared" si="9"/>
        <v>0</v>
      </c>
      <c r="BL511" s="17" t="s">
        <v>143</v>
      </c>
      <c r="BM511" s="214" t="s">
        <v>906</v>
      </c>
    </row>
    <row r="512" spans="1:65" s="2" customFormat="1" ht="21.75" customHeight="1">
      <c r="A512" s="34"/>
      <c r="B512" s="35"/>
      <c r="C512" s="255" t="s">
        <v>907</v>
      </c>
      <c r="D512" s="255" t="s">
        <v>471</v>
      </c>
      <c r="E512" s="256" t="s">
        <v>908</v>
      </c>
      <c r="F512" s="257" t="s">
        <v>891</v>
      </c>
      <c r="G512" s="258" t="s">
        <v>428</v>
      </c>
      <c r="H512" s="259">
        <v>1.57</v>
      </c>
      <c r="I512" s="260"/>
      <c r="J512" s="261">
        <f t="shared" si="0"/>
        <v>0</v>
      </c>
      <c r="K512" s="257" t="s">
        <v>1</v>
      </c>
      <c r="L512" s="262"/>
      <c r="M512" s="263" t="s">
        <v>1</v>
      </c>
      <c r="N512" s="264" t="s">
        <v>45</v>
      </c>
      <c r="O512" s="71"/>
      <c r="P512" s="212">
        <f t="shared" si="1"/>
        <v>0</v>
      </c>
      <c r="Q512" s="212">
        <v>0.125</v>
      </c>
      <c r="R512" s="212">
        <f t="shared" si="2"/>
        <v>0.19625000000000001</v>
      </c>
      <c r="S512" s="212">
        <v>0</v>
      </c>
      <c r="T512" s="213">
        <f t="shared" si="3"/>
        <v>0</v>
      </c>
      <c r="U512" s="34"/>
      <c r="V512" s="34"/>
      <c r="W512" s="34"/>
      <c r="X512" s="34"/>
      <c r="Y512" s="34"/>
      <c r="Z512" s="34"/>
      <c r="AA512" s="34"/>
      <c r="AB512" s="34"/>
      <c r="AC512" s="34"/>
      <c r="AD512" s="34"/>
      <c r="AE512" s="34"/>
      <c r="AR512" s="214" t="s">
        <v>183</v>
      </c>
      <c r="AT512" s="214" t="s">
        <v>471</v>
      </c>
      <c r="AU512" s="214" t="s">
        <v>90</v>
      </c>
      <c r="AY512" s="17" t="s">
        <v>134</v>
      </c>
      <c r="BE512" s="215">
        <f t="shared" si="4"/>
        <v>0</v>
      </c>
      <c r="BF512" s="215">
        <f t="shared" si="5"/>
        <v>0</v>
      </c>
      <c r="BG512" s="215">
        <f t="shared" si="6"/>
        <v>0</v>
      </c>
      <c r="BH512" s="215">
        <f t="shared" si="7"/>
        <v>0</v>
      </c>
      <c r="BI512" s="215">
        <f t="shared" si="8"/>
        <v>0</v>
      </c>
      <c r="BJ512" s="17" t="s">
        <v>88</v>
      </c>
      <c r="BK512" s="215">
        <f t="shared" si="9"/>
        <v>0</v>
      </c>
      <c r="BL512" s="17" t="s">
        <v>143</v>
      </c>
      <c r="BM512" s="214" t="s">
        <v>909</v>
      </c>
    </row>
    <row r="513" spans="1:65" s="2" customFormat="1" ht="21.75" customHeight="1">
      <c r="A513" s="34"/>
      <c r="B513" s="35"/>
      <c r="C513" s="255" t="s">
        <v>910</v>
      </c>
      <c r="D513" s="255" t="s">
        <v>471</v>
      </c>
      <c r="E513" s="256" t="s">
        <v>911</v>
      </c>
      <c r="F513" s="257" t="s">
        <v>891</v>
      </c>
      <c r="G513" s="258" t="s">
        <v>428</v>
      </c>
      <c r="H513" s="259">
        <v>1.57</v>
      </c>
      <c r="I513" s="260"/>
      <c r="J513" s="261">
        <f t="shared" si="0"/>
        <v>0</v>
      </c>
      <c r="K513" s="257" t="s">
        <v>1</v>
      </c>
      <c r="L513" s="262"/>
      <c r="M513" s="263" t="s">
        <v>1</v>
      </c>
      <c r="N513" s="264" t="s">
        <v>45</v>
      </c>
      <c r="O513" s="71"/>
      <c r="P513" s="212">
        <f t="shared" si="1"/>
        <v>0</v>
      </c>
      <c r="Q513" s="212">
        <v>0.125</v>
      </c>
      <c r="R513" s="212">
        <f t="shared" si="2"/>
        <v>0.19625000000000001</v>
      </c>
      <c r="S513" s="212">
        <v>0</v>
      </c>
      <c r="T513" s="213">
        <f t="shared" si="3"/>
        <v>0</v>
      </c>
      <c r="U513" s="34"/>
      <c r="V513" s="34"/>
      <c r="W513" s="34"/>
      <c r="X513" s="34"/>
      <c r="Y513" s="34"/>
      <c r="Z513" s="34"/>
      <c r="AA513" s="34"/>
      <c r="AB513" s="34"/>
      <c r="AC513" s="34"/>
      <c r="AD513" s="34"/>
      <c r="AE513" s="34"/>
      <c r="AR513" s="214" t="s">
        <v>183</v>
      </c>
      <c r="AT513" s="214" t="s">
        <v>471</v>
      </c>
      <c r="AU513" s="214" t="s">
        <v>90</v>
      </c>
      <c r="AY513" s="17" t="s">
        <v>134</v>
      </c>
      <c r="BE513" s="215">
        <f t="shared" si="4"/>
        <v>0</v>
      </c>
      <c r="BF513" s="215">
        <f t="shared" si="5"/>
        <v>0</v>
      </c>
      <c r="BG513" s="215">
        <f t="shared" si="6"/>
        <v>0</v>
      </c>
      <c r="BH513" s="215">
        <f t="shared" si="7"/>
        <v>0</v>
      </c>
      <c r="BI513" s="215">
        <f t="shared" si="8"/>
        <v>0</v>
      </c>
      <c r="BJ513" s="17" t="s">
        <v>88</v>
      </c>
      <c r="BK513" s="215">
        <f t="shared" si="9"/>
        <v>0</v>
      </c>
      <c r="BL513" s="17" t="s">
        <v>143</v>
      </c>
      <c r="BM513" s="214" t="s">
        <v>912</v>
      </c>
    </row>
    <row r="514" spans="1:65" s="2" customFormat="1" ht="21.75" customHeight="1">
      <c r="A514" s="34"/>
      <c r="B514" s="35"/>
      <c r="C514" s="255" t="s">
        <v>913</v>
      </c>
      <c r="D514" s="255" t="s">
        <v>471</v>
      </c>
      <c r="E514" s="256" t="s">
        <v>914</v>
      </c>
      <c r="F514" s="257" t="s">
        <v>891</v>
      </c>
      <c r="G514" s="258" t="s">
        <v>428</v>
      </c>
      <c r="H514" s="259">
        <v>1.57</v>
      </c>
      <c r="I514" s="260"/>
      <c r="J514" s="261">
        <f t="shared" si="0"/>
        <v>0</v>
      </c>
      <c r="K514" s="257" t="s">
        <v>1</v>
      </c>
      <c r="L514" s="262"/>
      <c r="M514" s="263" t="s">
        <v>1</v>
      </c>
      <c r="N514" s="264" t="s">
        <v>45</v>
      </c>
      <c r="O514" s="71"/>
      <c r="P514" s="212">
        <f t="shared" si="1"/>
        <v>0</v>
      </c>
      <c r="Q514" s="212">
        <v>0.125</v>
      </c>
      <c r="R514" s="212">
        <f t="shared" si="2"/>
        <v>0.19625000000000001</v>
      </c>
      <c r="S514" s="212">
        <v>0</v>
      </c>
      <c r="T514" s="213">
        <f t="shared" si="3"/>
        <v>0</v>
      </c>
      <c r="U514" s="34"/>
      <c r="V514" s="34"/>
      <c r="W514" s="34"/>
      <c r="X514" s="34"/>
      <c r="Y514" s="34"/>
      <c r="Z514" s="34"/>
      <c r="AA514" s="34"/>
      <c r="AB514" s="34"/>
      <c r="AC514" s="34"/>
      <c r="AD514" s="34"/>
      <c r="AE514" s="34"/>
      <c r="AR514" s="214" t="s">
        <v>183</v>
      </c>
      <c r="AT514" s="214" t="s">
        <v>471</v>
      </c>
      <c r="AU514" s="214" t="s">
        <v>90</v>
      </c>
      <c r="AY514" s="17" t="s">
        <v>134</v>
      </c>
      <c r="BE514" s="215">
        <f t="shared" si="4"/>
        <v>0</v>
      </c>
      <c r="BF514" s="215">
        <f t="shared" si="5"/>
        <v>0</v>
      </c>
      <c r="BG514" s="215">
        <f t="shared" si="6"/>
        <v>0</v>
      </c>
      <c r="BH514" s="215">
        <f t="shared" si="7"/>
        <v>0</v>
      </c>
      <c r="BI514" s="215">
        <f t="shared" si="8"/>
        <v>0</v>
      </c>
      <c r="BJ514" s="17" t="s">
        <v>88</v>
      </c>
      <c r="BK514" s="215">
        <f t="shared" si="9"/>
        <v>0</v>
      </c>
      <c r="BL514" s="17" t="s">
        <v>143</v>
      </c>
      <c r="BM514" s="214" t="s">
        <v>915</v>
      </c>
    </row>
    <row r="515" spans="1:65" s="2" customFormat="1" ht="21.75" customHeight="1">
      <c r="A515" s="34"/>
      <c r="B515" s="35"/>
      <c r="C515" s="255" t="s">
        <v>442</v>
      </c>
      <c r="D515" s="255" t="s">
        <v>471</v>
      </c>
      <c r="E515" s="256" t="s">
        <v>916</v>
      </c>
      <c r="F515" s="257" t="s">
        <v>891</v>
      </c>
      <c r="G515" s="258" t="s">
        <v>428</v>
      </c>
      <c r="H515" s="259">
        <v>1.57</v>
      </c>
      <c r="I515" s="260"/>
      <c r="J515" s="261">
        <f t="shared" si="0"/>
        <v>0</v>
      </c>
      <c r="K515" s="257" t="s">
        <v>1</v>
      </c>
      <c r="L515" s="262"/>
      <c r="M515" s="263" t="s">
        <v>1</v>
      </c>
      <c r="N515" s="264" t="s">
        <v>45</v>
      </c>
      <c r="O515" s="71"/>
      <c r="P515" s="212">
        <f t="shared" si="1"/>
        <v>0</v>
      </c>
      <c r="Q515" s="212">
        <v>0.125</v>
      </c>
      <c r="R515" s="212">
        <f t="shared" si="2"/>
        <v>0.19625000000000001</v>
      </c>
      <c r="S515" s="212">
        <v>0</v>
      </c>
      <c r="T515" s="213">
        <f t="shared" si="3"/>
        <v>0</v>
      </c>
      <c r="U515" s="34"/>
      <c r="V515" s="34"/>
      <c r="W515" s="34"/>
      <c r="X515" s="34"/>
      <c r="Y515" s="34"/>
      <c r="Z515" s="34"/>
      <c r="AA515" s="34"/>
      <c r="AB515" s="34"/>
      <c r="AC515" s="34"/>
      <c r="AD515" s="34"/>
      <c r="AE515" s="34"/>
      <c r="AR515" s="214" t="s">
        <v>183</v>
      </c>
      <c r="AT515" s="214" t="s">
        <v>471</v>
      </c>
      <c r="AU515" s="214" t="s">
        <v>90</v>
      </c>
      <c r="AY515" s="17" t="s">
        <v>134</v>
      </c>
      <c r="BE515" s="215">
        <f t="shared" si="4"/>
        <v>0</v>
      </c>
      <c r="BF515" s="215">
        <f t="shared" si="5"/>
        <v>0</v>
      </c>
      <c r="BG515" s="215">
        <f t="shared" si="6"/>
        <v>0</v>
      </c>
      <c r="BH515" s="215">
        <f t="shared" si="7"/>
        <v>0</v>
      </c>
      <c r="BI515" s="215">
        <f t="shared" si="8"/>
        <v>0</v>
      </c>
      <c r="BJ515" s="17" t="s">
        <v>88</v>
      </c>
      <c r="BK515" s="215">
        <f t="shared" si="9"/>
        <v>0</v>
      </c>
      <c r="BL515" s="17" t="s">
        <v>143</v>
      </c>
      <c r="BM515" s="214" t="s">
        <v>917</v>
      </c>
    </row>
    <row r="516" spans="1:65" s="2" customFormat="1" ht="21.75" customHeight="1">
      <c r="A516" s="34"/>
      <c r="B516" s="35"/>
      <c r="C516" s="255" t="s">
        <v>918</v>
      </c>
      <c r="D516" s="255" t="s">
        <v>471</v>
      </c>
      <c r="E516" s="256" t="s">
        <v>919</v>
      </c>
      <c r="F516" s="257" t="s">
        <v>891</v>
      </c>
      <c r="G516" s="258" t="s">
        <v>428</v>
      </c>
      <c r="H516" s="259">
        <v>1.57</v>
      </c>
      <c r="I516" s="260"/>
      <c r="J516" s="261">
        <f t="shared" si="0"/>
        <v>0</v>
      </c>
      <c r="K516" s="257" t="s">
        <v>1</v>
      </c>
      <c r="L516" s="262"/>
      <c r="M516" s="263" t="s">
        <v>1</v>
      </c>
      <c r="N516" s="264" t="s">
        <v>45</v>
      </c>
      <c r="O516" s="71"/>
      <c r="P516" s="212">
        <f t="shared" si="1"/>
        <v>0</v>
      </c>
      <c r="Q516" s="212">
        <v>0.125</v>
      </c>
      <c r="R516" s="212">
        <f t="shared" si="2"/>
        <v>0.19625000000000001</v>
      </c>
      <c r="S516" s="212">
        <v>0</v>
      </c>
      <c r="T516" s="213">
        <f t="shared" si="3"/>
        <v>0</v>
      </c>
      <c r="U516" s="34"/>
      <c r="V516" s="34"/>
      <c r="W516" s="34"/>
      <c r="X516" s="34"/>
      <c r="Y516" s="34"/>
      <c r="Z516" s="34"/>
      <c r="AA516" s="34"/>
      <c r="AB516" s="34"/>
      <c r="AC516" s="34"/>
      <c r="AD516" s="34"/>
      <c r="AE516" s="34"/>
      <c r="AR516" s="214" t="s">
        <v>183</v>
      </c>
      <c r="AT516" s="214" t="s">
        <v>471</v>
      </c>
      <c r="AU516" s="214" t="s">
        <v>90</v>
      </c>
      <c r="AY516" s="17" t="s">
        <v>134</v>
      </c>
      <c r="BE516" s="215">
        <f t="shared" si="4"/>
        <v>0</v>
      </c>
      <c r="BF516" s="215">
        <f t="shared" si="5"/>
        <v>0</v>
      </c>
      <c r="BG516" s="215">
        <f t="shared" si="6"/>
        <v>0</v>
      </c>
      <c r="BH516" s="215">
        <f t="shared" si="7"/>
        <v>0</v>
      </c>
      <c r="BI516" s="215">
        <f t="shared" si="8"/>
        <v>0</v>
      </c>
      <c r="BJ516" s="17" t="s">
        <v>88</v>
      </c>
      <c r="BK516" s="215">
        <f t="shared" si="9"/>
        <v>0</v>
      </c>
      <c r="BL516" s="17" t="s">
        <v>143</v>
      </c>
      <c r="BM516" s="214" t="s">
        <v>920</v>
      </c>
    </row>
    <row r="517" spans="1:65" s="2" customFormat="1" ht="21.75" customHeight="1">
      <c r="A517" s="34"/>
      <c r="B517" s="35"/>
      <c r="C517" s="255" t="s">
        <v>921</v>
      </c>
      <c r="D517" s="255" t="s">
        <v>471</v>
      </c>
      <c r="E517" s="256" t="s">
        <v>922</v>
      </c>
      <c r="F517" s="257" t="s">
        <v>891</v>
      </c>
      <c r="G517" s="258" t="s">
        <v>428</v>
      </c>
      <c r="H517" s="259">
        <v>1.57</v>
      </c>
      <c r="I517" s="260"/>
      <c r="J517" s="261">
        <f t="shared" si="0"/>
        <v>0</v>
      </c>
      <c r="K517" s="257" t="s">
        <v>1</v>
      </c>
      <c r="L517" s="262"/>
      <c r="M517" s="263" t="s">
        <v>1</v>
      </c>
      <c r="N517" s="264" t="s">
        <v>45</v>
      </c>
      <c r="O517" s="71"/>
      <c r="P517" s="212">
        <f t="shared" si="1"/>
        <v>0</v>
      </c>
      <c r="Q517" s="212">
        <v>0.125</v>
      </c>
      <c r="R517" s="212">
        <f t="shared" si="2"/>
        <v>0.19625000000000001</v>
      </c>
      <c r="S517" s="212">
        <v>0</v>
      </c>
      <c r="T517" s="213">
        <f t="shared" si="3"/>
        <v>0</v>
      </c>
      <c r="U517" s="34"/>
      <c r="V517" s="34"/>
      <c r="W517" s="34"/>
      <c r="X517" s="34"/>
      <c r="Y517" s="34"/>
      <c r="Z517" s="34"/>
      <c r="AA517" s="34"/>
      <c r="AB517" s="34"/>
      <c r="AC517" s="34"/>
      <c r="AD517" s="34"/>
      <c r="AE517" s="34"/>
      <c r="AR517" s="214" t="s">
        <v>183</v>
      </c>
      <c r="AT517" s="214" t="s">
        <v>471</v>
      </c>
      <c r="AU517" s="214" t="s">
        <v>90</v>
      </c>
      <c r="AY517" s="17" t="s">
        <v>134</v>
      </c>
      <c r="BE517" s="215">
        <f t="shared" si="4"/>
        <v>0</v>
      </c>
      <c r="BF517" s="215">
        <f t="shared" si="5"/>
        <v>0</v>
      </c>
      <c r="BG517" s="215">
        <f t="shared" si="6"/>
        <v>0</v>
      </c>
      <c r="BH517" s="215">
        <f t="shared" si="7"/>
        <v>0</v>
      </c>
      <c r="BI517" s="215">
        <f t="shared" si="8"/>
        <v>0</v>
      </c>
      <c r="BJ517" s="17" t="s">
        <v>88</v>
      </c>
      <c r="BK517" s="215">
        <f t="shared" si="9"/>
        <v>0</v>
      </c>
      <c r="BL517" s="17" t="s">
        <v>143</v>
      </c>
      <c r="BM517" s="214" t="s">
        <v>923</v>
      </c>
    </row>
    <row r="518" spans="1:65" s="2" customFormat="1" ht="21.75" customHeight="1">
      <c r="A518" s="34"/>
      <c r="B518" s="35"/>
      <c r="C518" s="255" t="s">
        <v>924</v>
      </c>
      <c r="D518" s="255" t="s">
        <v>471</v>
      </c>
      <c r="E518" s="256" t="s">
        <v>925</v>
      </c>
      <c r="F518" s="257" t="s">
        <v>926</v>
      </c>
      <c r="G518" s="258" t="s">
        <v>428</v>
      </c>
      <c r="H518" s="259">
        <v>8.8699999999999992</v>
      </c>
      <c r="I518" s="260"/>
      <c r="J518" s="261">
        <f t="shared" si="0"/>
        <v>0</v>
      </c>
      <c r="K518" s="257" t="s">
        <v>1</v>
      </c>
      <c r="L518" s="262"/>
      <c r="M518" s="263" t="s">
        <v>1</v>
      </c>
      <c r="N518" s="264" t="s">
        <v>45</v>
      </c>
      <c r="O518" s="71"/>
      <c r="P518" s="212">
        <f t="shared" si="1"/>
        <v>0</v>
      </c>
      <c r="Q518" s="212">
        <v>0.125</v>
      </c>
      <c r="R518" s="212">
        <f t="shared" si="2"/>
        <v>1.1087499999999999</v>
      </c>
      <c r="S518" s="212">
        <v>0</v>
      </c>
      <c r="T518" s="213">
        <f t="shared" si="3"/>
        <v>0</v>
      </c>
      <c r="U518" s="34"/>
      <c r="V518" s="34"/>
      <c r="W518" s="34"/>
      <c r="X518" s="34"/>
      <c r="Y518" s="34"/>
      <c r="Z518" s="34"/>
      <c r="AA518" s="34"/>
      <c r="AB518" s="34"/>
      <c r="AC518" s="34"/>
      <c r="AD518" s="34"/>
      <c r="AE518" s="34"/>
      <c r="AR518" s="214" t="s">
        <v>183</v>
      </c>
      <c r="AT518" s="214" t="s">
        <v>471</v>
      </c>
      <c r="AU518" s="214" t="s">
        <v>90</v>
      </c>
      <c r="AY518" s="17" t="s">
        <v>134</v>
      </c>
      <c r="BE518" s="215">
        <f t="shared" si="4"/>
        <v>0</v>
      </c>
      <c r="BF518" s="215">
        <f t="shared" si="5"/>
        <v>0</v>
      </c>
      <c r="BG518" s="215">
        <f t="shared" si="6"/>
        <v>0</v>
      </c>
      <c r="BH518" s="215">
        <f t="shared" si="7"/>
        <v>0</v>
      </c>
      <c r="BI518" s="215">
        <f t="shared" si="8"/>
        <v>0</v>
      </c>
      <c r="BJ518" s="17" t="s">
        <v>88</v>
      </c>
      <c r="BK518" s="215">
        <f t="shared" si="9"/>
        <v>0</v>
      </c>
      <c r="BL518" s="17" t="s">
        <v>143</v>
      </c>
      <c r="BM518" s="214" t="s">
        <v>927</v>
      </c>
    </row>
    <row r="519" spans="1:65" s="2" customFormat="1" ht="21.75" customHeight="1">
      <c r="A519" s="34"/>
      <c r="B519" s="35"/>
      <c r="C519" s="255" t="s">
        <v>928</v>
      </c>
      <c r="D519" s="255" t="s">
        <v>471</v>
      </c>
      <c r="E519" s="256" t="s">
        <v>929</v>
      </c>
      <c r="F519" s="257" t="s">
        <v>930</v>
      </c>
      <c r="G519" s="258" t="s">
        <v>428</v>
      </c>
      <c r="H519" s="259">
        <v>3.12</v>
      </c>
      <c r="I519" s="260"/>
      <c r="J519" s="261">
        <f t="shared" si="0"/>
        <v>0</v>
      </c>
      <c r="K519" s="257" t="s">
        <v>1</v>
      </c>
      <c r="L519" s="262"/>
      <c r="M519" s="263" t="s">
        <v>1</v>
      </c>
      <c r="N519" s="264" t="s">
        <v>45</v>
      </c>
      <c r="O519" s="71"/>
      <c r="P519" s="212">
        <f t="shared" si="1"/>
        <v>0</v>
      </c>
      <c r="Q519" s="212">
        <v>0.125</v>
      </c>
      <c r="R519" s="212">
        <f t="shared" si="2"/>
        <v>0.39</v>
      </c>
      <c r="S519" s="212">
        <v>0</v>
      </c>
      <c r="T519" s="213">
        <f t="shared" si="3"/>
        <v>0</v>
      </c>
      <c r="U519" s="34"/>
      <c r="V519" s="34"/>
      <c r="W519" s="34"/>
      <c r="X519" s="34"/>
      <c r="Y519" s="34"/>
      <c r="Z519" s="34"/>
      <c r="AA519" s="34"/>
      <c r="AB519" s="34"/>
      <c r="AC519" s="34"/>
      <c r="AD519" s="34"/>
      <c r="AE519" s="34"/>
      <c r="AR519" s="214" t="s">
        <v>183</v>
      </c>
      <c r="AT519" s="214" t="s">
        <v>471</v>
      </c>
      <c r="AU519" s="214" t="s">
        <v>90</v>
      </c>
      <c r="AY519" s="17" t="s">
        <v>134</v>
      </c>
      <c r="BE519" s="215">
        <f t="shared" si="4"/>
        <v>0</v>
      </c>
      <c r="BF519" s="215">
        <f t="shared" si="5"/>
        <v>0</v>
      </c>
      <c r="BG519" s="215">
        <f t="shared" si="6"/>
        <v>0</v>
      </c>
      <c r="BH519" s="215">
        <f t="shared" si="7"/>
        <v>0</v>
      </c>
      <c r="BI519" s="215">
        <f t="shared" si="8"/>
        <v>0</v>
      </c>
      <c r="BJ519" s="17" t="s">
        <v>88</v>
      </c>
      <c r="BK519" s="215">
        <f t="shared" si="9"/>
        <v>0</v>
      </c>
      <c r="BL519" s="17" t="s">
        <v>143</v>
      </c>
      <c r="BM519" s="214" t="s">
        <v>931</v>
      </c>
    </row>
    <row r="520" spans="1:65" s="2" customFormat="1" ht="21.75" customHeight="1">
      <c r="A520" s="34"/>
      <c r="B520" s="35"/>
      <c r="C520" s="203" t="s">
        <v>932</v>
      </c>
      <c r="D520" s="203" t="s">
        <v>138</v>
      </c>
      <c r="E520" s="204" t="s">
        <v>933</v>
      </c>
      <c r="F520" s="205" t="s">
        <v>934</v>
      </c>
      <c r="G520" s="206" t="s">
        <v>428</v>
      </c>
      <c r="H520" s="207">
        <v>1625.76</v>
      </c>
      <c r="I520" s="208"/>
      <c r="J520" s="209">
        <f t="shared" si="0"/>
        <v>0</v>
      </c>
      <c r="K520" s="205" t="s">
        <v>142</v>
      </c>
      <c r="L520" s="39"/>
      <c r="M520" s="210" t="s">
        <v>1</v>
      </c>
      <c r="N520" s="211" t="s">
        <v>45</v>
      </c>
      <c r="O520" s="71"/>
      <c r="P520" s="212">
        <f t="shared" si="1"/>
        <v>0</v>
      </c>
      <c r="Q520" s="212">
        <v>0.14066999999999999</v>
      </c>
      <c r="R520" s="212">
        <f t="shared" si="2"/>
        <v>228.69565919999999</v>
      </c>
      <c r="S520" s="212">
        <v>0</v>
      </c>
      <c r="T520" s="213">
        <f t="shared" si="3"/>
        <v>0</v>
      </c>
      <c r="U520" s="34"/>
      <c r="V520" s="34"/>
      <c r="W520" s="34"/>
      <c r="X520" s="34"/>
      <c r="Y520" s="34"/>
      <c r="Z520" s="34"/>
      <c r="AA520" s="34"/>
      <c r="AB520" s="34"/>
      <c r="AC520" s="34"/>
      <c r="AD520" s="34"/>
      <c r="AE520" s="34"/>
      <c r="AR520" s="214" t="s">
        <v>143</v>
      </c>
      <c r="AT520" s="214" t="s">
        <v>138</v>
      </c>
      <c r="AU520" s="214" t="s">
        <v>90</v>
      </c>
      <c r="AY520" s="17" t="s">
        <v>134</v>
      </c>
      <c r="BE520" s="215">
        <f t="shared" si="4"/>
        <v>0</v>
      </c>
      <c r="BF520" s="215">
        <f t="shared" si="5"/>
        <v>0</v>
      </c>
      <c r="BG520" s="215">
        <f t="shared" si="6"/>
        <v>0</v>
      </c>
      <c r="BH520" s="215">
        <f t="shared" si="7"/>
        <v>0</v>
      </c>
      <c r="BI520" s="215">
        <f t="shared" si="8"/>
        <v>0</v>
      </c>
      <c r="BJ520" s="17" t="s">
        <v>88</v>
      </c>
      <c r="BK520" s="215">
        <f t="shared" si="9"/>
        <v>0</v>
      </c>
      <c r="BL520" s="17" t="s">
        <v>143</v>
      </c>
      <c r="BM520" s="214" t="s">
        <v>935</v>
      </c>
    </row>
    <row r="521" spans="1:65" s="2" customFormat="1" ht="107.25">
      <c r="A521" s="34"/>
      <c r="B521" s="35"/>
      <c r="C521" s="36"/>
      <c r="D521" s="216" t="s">
        <v>146</v>
      </c>
      <c r="E521" s="36"/>
      <c r="F521" s="217" t="s">
        <v>884</v>
      </c>
      <c r="G521" s="36"/>
      <c r="H521" s="36"/>
      <c r="I521" s="115"/>
      <c r="J521" s="36"/>
      <c r="K521" s="36"/>
      <c r="L521" s="39"/>
      <c r="M521" s="218"/>
      <c r="N521" s="219"/>
      <c r="O521" s="71"/>
      <c r="P521" s="71"/>
      <c r="Q521" s="71"/>
      <c r="R521" s="71"/>
      <c r="S521" s="71"/>
      <c r="T521" s="72"/>
      <c r="U521" s="34"/>
      <c r="V521" s="34"/>
      <c r="W521" s="34"/>
      <c r="X521" s="34"/>
      <c r="Y521" s="34"/>
      <c r="Z521" s="34"/>
      <c r="AA521" s="34"/>
      <c r="AB521" s="34"/>
      <c r="AC521" s="34"/>
      <c r="AD521" s="34"/>
      <c r="AE521" s="34"/>
      <c r="AT521" s="17" t="s">
        <v>146</v>
      </c>
      <c r="AU521" s="17" t="s">
        <v>90</v>
      </c>
    </row>
    <row r="522" spans="1:65" s="2" customFormat="1" ht="16.5" customHeight="1">
      <c r="A522" s="34"/>
      <c r="B522" s="35"/>
      <c r="C522" s="255" t="s">
        <v>936</v>
      </c>
      <c r="D522" s="255" t="s">
        <v>471</v>
      </c>
      <c r="E522" s="256" t="s">
        <v>937</v>
      </c>
      <c r="F522" s="257" t="s">
        <v>938</v>
      </c>
      <c r="G522" s="258" t="s">
        <v>428</v>
      </c>
      <c r="H522" s="259">
        <v>1530</v>
      </c>
      <c r="I522" s="260"/>
      <c r="J522" s="261">
        <f t="shared" ref="J522:J537" si="10">ROUND(I522*H522,2)</f>
        <v>0</v>
      </c>
      <c r="K522" s="257" t="s">
        <v>1</v>
      </c>
      <c r="L522" s="262"/>
      <c r="M522" s="263" t="s">
        <v>1</v>
      </c>
      <c r="N522" s="264" t="s">
        <v>45</v>
      </c>
      <c r="O522" s="71"/>
      <c r="P522" s="212">
        <f t="shared" ref="P522:P537" si="11">O522*H522</f>
        <v>0</v>
      </c>
      <c r="Q522" s="212">
        <v>0.104</v>
      </c>
      <c r="R522" s="212">
        <f t="shared" ref="R522:R537" si="12">Q522*H522</f>
        <v>159.12</v>
      </c>
      <c r="S522" s="212">
        <v>0</v>
      </c>
      <c r="T522" s="213">
        <f t="shared" ref="T522:T537" si="13">S522*H522</f>
        <v>0</v>
      </c>
      <c r="U522" s="34"/>
      <c r="V522" s="34"/>
      <c r="W522" s="34"/>
      <c r="X522" s="34"/>
      <c r="Y522" s="34"/>
      <c r="Z522" s="34"/>
      <c r="AA522" s="34"/>
      <c r="AB522" s="34"/>
      <c r="AC522" s="34"/>
      <c r="AD522" s="34"/>
      <c r="AE522" s="34"/>
      <c r="AR522" s="214" t="s">
        <v>183</v>
      </c>
      <c r="AT522" s="214" t="s">
        <v>471</v>
      </c>
      <c r="AU522" s="214" t="s">
        <v>90</v>
      </c>
      <c r="AY522" s="17" t="s">
        <v>134</v>
      </c>
      <c r="BE522" s="215">
        <f t="shared" ref="BE522:BE537" si="14">IF(N522="základní",J522,0)</f>
        <v>0</v>
      </c>
      <c r="BF522" s="215">
        <f t="shared" ref="BF522:BF537" si="15">IF(N522="snížená",J522,0)</f>
        <v>0</v>
      </c>
      <c r="BG522" s="215">
        <f t="shared" ref="BG522:BG537" si="16">IF(N522="zákl. přenesená",J522,0)</f>
        <v>0</v>
      </c>
      <c r="BH522" s="215">
        <f t="shared" ref="BH522:BH537" si="17">IF(N522="sníž. přenesená",J522,0)</f>
        <v>0</v>
      </c>
      <c r="BI522" s="215">
        <f t="shared" ref="BI522:BI537" si="18">IF(N522="nulová",J522,0)</f>
        <v>0</v>
      </c>
      <c r="BJ522" s="17" t="s">
        <v>88</v>
      </c>
      <c r="BK522" s="215">
        <f t="shared" ref="BK522:BK537" si="19">ROUND(I522*H522,2)</f>
        <v>0</v>
      </c>
      <c r="BL522" s="17" t="s">
        <v>143</v>
      </c>
      <c r="BM522" s="214" t="s">
        <v>939</v>
      </c>
    </row>
    <row r="523" spans="1:65" s="2" customFormat="1" ht="21.75" customHeight="1">
      <c r="A523" s="34"/>
      <c r="B523" s="35"/>
      <c r="C523" s="255" t="s">
        <v>940</v>
      </c>
      <c r="D523" s="255" t="s">
        <v>471</v>
      </c>
      <c r="E523" s="256" t="s">
        <v>941</v>
      </c>
      <c r="F523" s="257" t="s">
        <v>942</v>
      </c>
      <c r="G523" s="258" t="s">
        <v>428</v>
      </c>
      <c r="H523" s="259">
        <v>0.39</v>
      </c>
      <c r="I523" s="260"/>
      <c r="J523" s="261">
        <f t="shared" si="10"/>
        <v>0</v>
      </c>
      <c r="K523" s="257" t="s">
        <v>1</v>
      </c>
      <c r="L523" s="262"/>
      <c r="M523" s="263" t="s">
        <v>1</v>
      </c>
      <c r="N523" s="264" t="s">
        <v>45</v>
      </c>
      <c r="O523" s="71"/>
      <c r="P523" s="212">
        <f t="shared" si="11"/>
        <v>0</v>
      </c>
      <c r="Q523" s="212">
        <v>0.125</v>
      </c>
      <c r="R523" s="212">
        <f t="shared" si="12"/>
        <v>4.8750000000000002E-2</v>
      </c>
      <c r="S523" s="212">
        <v>0</v>
      </c>
      <c r="T523" s="213">
        <f t="shared" si="13"/>
        <v>0</v>
      </c>
      <c r="U523" s="34"/>
      <c r="V523" s="34"/>
      <c r="W523" s="34"/>
      <c r="X523" s="34"/>
      <c r="Y523" s="34"/>
      <c r="Z523" s="34"/>
      <c r="AA523" s="34"/>
      <c r="AB523" s="34"/>
      <c r="AC523" s="34"/>
      <c r="AD523" s="34"/>
      <c r="AE523" s="34"/>
      <c r="AR523" s="214" t="s">
        <v>183</v>
      </c>
      <c r="AT523" s="214" t="s">
        <v>471</v>
      </c>
      <c r="AU523" s="214" t="s">
        <v>90</v>
      </c>
      <c r="AY523" s="17" t="s">
        <v>134</v>
      </c>
      <c r="BE523" s="215">
        <f t="shared" si="14"/>
        <v>0</v>
      </c>
      <c r="BF523" s="215">
        <f t="shared" si="15"/>
        <v>0</v>
      </c>
      <c r="BG523" s="215">
        <f t="shared" si="16"/>
        <v>0</v>
      </c>
      <c r="BH523" s="215">
        <f t="shared" si="17"/>
        <v>0</v>
      </c>
      <c r="BI523" s="215">
        <f t="shared" si="18"/>
        <v>0</v>
      </c>
      <c r="BJ523" s="17" t="s">
        <v>88</v>
      </c>
      <c r="BK523" s="215">
        <f t="shared" si="19"/>
        <v>0</v>
      </c>
      <c r="BL523" s="17" t="s">
        <v>143</v>
      </c>
      <c r="BM523" s="214" t="s">
        <v>943</v>
      </c>
    </row>
    <row r="524" spans="1:65" s="2" customFormat="1" ht="21.75" customHeight="1">
      <c r="A524" s="34"/>
      <c r="B524" s="35"/>
      <c r="C524" s="255" t="s">
        <v>944</v>
      </c>
      <c r="D524" s="255" t="s">
        <v>471</v>
      </c>
      <c r="E524" s="256" t="s">
        <v>945</v>
      </c>
      <c r="F524" s="257" t="s">
        <v>946</v>
      </c>
      <c r="G524" s="258" t="s">
        <v>428</v>
      </c>
      <c r="H524" s="259">
        <v>0.78</v>
      </c>
      <c r="I524" s="260"/>
      <c r="J524" s="261">
        <f t="shared" si="10"/>
        <v>0</v>
      </c>
      <c r="K524" s="257" t="s">
        <v>1</v>
      </c>
      <c r="L524" s="262"/>
      <c r="M524" s="263" t="s">
        <v>1</v>
      </c>
      <c r="N524" s="264" t="s">
        <v>45</v>
      </c>
      <c r="O524" s="71"/>
      <c r="P524" s="212">
        <f t="shared" si="11"/>
        <v>0</v>
      </c>
      <c r="Q524" s="212">
        <v>0.125</v>
      </c>
      <c r="R524" s="212">
        <f t="shared" si="12"/>
        <v>9.7500000000000003E-2</v>
      </c>
      <c r="S524" s="212">
        <v>0</v>
      </c>
      <c r="T524" s="213">
        <f t="shared" si="13"/>
        <v>0</v>
      </c>
      <c r="U524" s="34"/>
      <c r="V524" s="34"/>
      <c r="W524" s="34"/>
      <c r="X524" s="34"/>
      <c r="Y524" s="34"/>
      <c r="Z524" s="34"/>
      <c r="AA524" s="34"/>
      <c r="AB524" s="34"/>
      <c r="AC524" s="34"/>
      <c r="AD524" s="34"/>
      <c r="AE524" s="34"/>
      <c r="AR524" s="214" t="s">
        <v>183</v>
      </c>
      <c r="AT524" s="214" t="s">
        <v>471</v>
      </c>
      <c r="AU524" s="214" t="s">
        <v>90</v>
      </c>
      <c r="AY524" s="17" t="s">
        <v>134</v>
      </c>
      <c r="BE524" s="215">
        <f t="shared" si="14"/>
        <v>0</v>
      </c>
      <c r="BF524" s="215">
        <f t="shared" si="15"/>
        <v>0</v>
      </c>
      <c r="BG524" s="215">
        <f t="shared" si="16"/>
        <v>0</v>
      </c>
      <c r="BH524" s="215">
        <f t="shared" si="17"/>
        <v>0</v>
      </c>
      <c r="BI524" s="215">
        <f t="shared" si="18"/>
        <v>0</v>
      </c>
      <c r="BJ524" s="17" t="s">
        <v>88</v>
      </c>
      <c r="BK524" s="215">
        <f t="shared" si="19"/>
        <v>0</v>
      </c>
      <c r="BL524" s="17" t="s">
        <v>143</v>
      </c>
      <c r="BM524" s="214" t="s">
        <v>947</v>
      </c>
    </row>
    <row r="525" spans="1:65" s="2" customFormat="1" ht="21.75" customHeight="1">
      <c r="A525" s="34"/>
      <c r="B525" s="35"/>
      <c r="C525" s="255" t="s">
        <v>948</v>
      </c>
      <c r="D525" s="255" t="s">
        <v>471</v>
      </c>
      <c r="E525" s="256" t="s">
        <v>949</v>
      </c>
      <c r="F525" s="257" t="s">
        <v>950</v>
      </c>
      <c r="G525" s="258" t="s">
        <v>428</v>
      </c>
      <c r="H525" s="259">
        <v>2.4</v>
      </c>
      <c r="I525" s="260"/>
      <c r="J525" s="261">
        <f t="shared" si="10"/>
        <v>0</v>
      </c>
      <c r="K525" s="257" t="s">
        <v>1</v>
      </c>
      <c r="L525" s="262"/>
      <c r="M525" s="263" t="s">
        <v>1</v>
      </c>
      <c r="N525" s="264" t="s">
        <v>45</v>
      </c>
      <c r="O525" s="71"/>
      <c r="P525" s="212">
        <f t="shared" si="11"/>
        <v>0</v>
      </c>
      <c r="Q525" s="212">
        <v>0.125</v>
      </c>
      <c r="R525" s="212">
        <f t="shared" si="12"/>
        <v>0.3</v>
      </c>
      <c r="S525" s="212">
        <v>0</v>
      </c>
      <c r="T525" s="213">
        <f t="shared" si="13"/>
        <v>0</v>
      </c>
      <c r="U525" s="34"/>
      <c r="V525" s="34"/>
      <c r="W525" s="34"/>
      <c r="X525" s="34"/>
      <c r="Y525" s="34"/>
      <c r="Z525" s="34"/>
      <c r="AA525" s="34"/>
      <c r="AB525" s="34"/>
      <c r="AC525" s="34"/>
      <c r="AD525" s="34"/>
      <c r="AE525" s="34"/>
      <c r="AR525" s="214" t="s">
        <v>183</v>
      </c>
      <c r="AT525" s="214" t="s">
        <v>471</v>
      </c>
      <c r="AU525" s="214" t="s">
        <v>90</v>
      </c>
      <c r="AY525" s="17" t="s">
        <v>134</v>
      </c>
      <c r="BE525" s="215">
        <f t="shared" si="14"/>
        <v>0</v>
      </c>
      <c r="BF525" s="215">
        <f t="shared" si="15"/>
        <v>0</v>
      </c>
      <c r="BG525" s="215">
        <f t="shared" si="16"/>
        <v>0</v>
      </c>
      <c r="BH525" s="215">
        <f t="shared" si="17"/>
        <v>0</v>
      </c>
      <c r="BI525" s="215">
        <f t="shared" si="18"/>
        <v>0</v>
      </c>
      <c r="BJ525" s="17" t="s">
        <v>88</v>
      </c>
      <c r="BK525" s="215">
        <f t="shared" si="19"/>
        <v>0</v>
      </c>
      <c r="BL525" s="17" t="s">
        <v>143</v>
      </c>
      <c r="BM525" s="214" t="s">
        <v>951</v>
      </c>
    </row>
    <row r="526" spans="1:65" s="2" customFormat="1" ht="21.75" customHeight="1">
      <c r="A526" s="34"/>
      <c r="B526" s="35"/>
      <c r="C526" s="255" t="s">
        <v>509</v>
      </c>
      <c r="D526" s="255" t="s">
        <v>471</v>
      </c>
      <c r="E526" s="256" t="s">
        <v>952</v>
      </c>
      <c r="F526" s="257" t="s">
        <v>953</v>
      </c>
      <c r="G526" s="258" t="s">
        <v>428</v>
      </c>
      <c r="H526" s="259">
        <v>5.48</v>
      </c>
      <c r="I526" s="260"/>
      <c r="J526" s="261">
        <f t="shared" si="10"/>
        <v>0</v>
      </c>
      <c r="K526" s="257" t="s">
        <v>1</v>
      </c>
      <c r="L526" s="262"/>
      <c r="M526" s="263" t="s">
        <v>1</v>
      </c>
      <c r="N526" s="264" t="s">
        <v>45</v>
      </c>
      <c r="O526" s="71"/>
      <c r="P526" s="212">
        <f t="shared" si="11"/>
        <v>0</v>
      </c>
      <c r="Q526" s="212">
        <v>0.125</v>
      </c>
      <c r="R526" s="212">
        <f t="shared" si="12"/>
        <v>0.68500000000000005</v>
      </c>
      <c r="S526" s="212">
        <v>0</v>
      </c>
      <c r="T526" s="213">
        <f t="shared" si="13"/>
        <v>0</v>
      </c>
      <c r="U526" s="34"/>
      <c r="V526" s="34"/>
      <c r="W526" s="34"/>
      <c r="X526" s="34"/>
      <c r="Y526" s="34"/>
      <c r="Z526" s="34"/>
      <c r="AA526" s="34"/>
      <c r="AB526" s="34"/>
      <c r="AC526" s="34"/>
      <c r="AD526" s="34"/>
      <c r="AE526" s="34"/>
      <c r="AR526" s="214" t="s">
        <v>183</v>
      </c>
      <c r="AT526" s="214" t="s">
        <v>471</v>
      </c>
      <c r="AU526" s="214" t="s">
        <v>90</v>
      </c>
      <c r="AY526" s="17" t="s">
        <v>134</v>
      </c>
      <c r="BE526" s="215">
        <f t="shared" si="14"/>
        <v>0</v>
      </c>
      <c r="BF526" s="215">
        <f t="shared" si="15"/>
        <v>0</v>
      </c>
      <c r="BG526" s="215">
        <f t="shared" si="16"/>
        <v>0</v>
      </c>
      <c r="BH526" s="215">
        <f t="shared" si="17"/>
        <v>0</v>
      </c>
      <c r="BI526" s="215">
        <f t="shared" si="18"/>
        <v>0</v>
      </c>
      <c r="BJ526" s="17" t="s">
        <v>88</v>
      </c>
      <c r="BK526" s="215">
        <f t="shared" si="19"/>
        <v>0</v>
      </c>
      <c r="BL526" s="17" t="s">
        <v>143</v>
      </c>
      <c r="BM526" s="214" t="s">
        <v>954</v>
      </c>
    </row>
    <row r="527" spans="1:65" s="2" customFormat="1" ht="21.75" customHeight="1">
      <c r="A527" s="34"/>
      <c r="B527" s="35"/>
      <c r="C527" s="255" t="s">
        <v>955</v>
      </c>
      <c r="D527" s="255" t="s">
        <v>471</v>
      </c>
      <c r="E527" s="256" t="s">
        <v>956</v>
      </c>
      <c r="F527" s="257" t="s">
        <v>957</v>
      </c>
      <c r="G527" s="258" t="s">
        <v>428</v>
      </c>
      <c r="H527" s="259">
        <v>8.8000000000000007</v>
      </c>
      <c r="I527" s="260"/>
      <c r="J527" s="261">
        <f t="shared" si="10"/>
        <v>0</v>
      </c>
      <c r="K527" s="257" t="s">
        <v>1</v>
      </c>
      <c r="L527" s="262"/>
      <c r="M527" s="263" t="s">
        <v>1</v>
      </c>
      <c r="N527" s="264" t="s">
        <v>45</v>
      </c>
      <c r="O527" s="71"/>
      <c r="P527" s="212">
        <f t="shared" si="11"/>
        <v>0</v>
      </c>
      <c r="Q527" s="212">
        <v>0.125</v>
      </c>
      <c r="R527" s="212">
        <f t="shared" si="12"/>
        <v>1.1000000000000001</v>
      </c>
      <c r="S527" s="212">
        <v>0</v>
      </c>
      <c r="T527" s="213">
        <f t="shared" si="13"/>
        <v>0</v>
      </c>
      <c r="U527" s="34"/>
      <c r="V527" s="34"/>
      <c r="W527" s="34"/>
      <c r="X527" s="34"/>
      <c r="Y527" s="34"/>
      <c r="Z527" s="34"/>
      <c r="AA527" s="34"/>
      <c r="AB527" s="34"/>
      <c r="AC527" s="34"/>
      <c r="AD527" s="34"/>
      <c r="AE527" s="34"/>
      <c r="AR527" s="214" t="s">
        <v>183</v>
      </c>
      <c r="AT527" s="214" t="s">
        <v>471</v>
      </c>
      <c r="AU527" s="214" t="s">
        <v>90</v>
      </c>
      <c r="AY527" s="17" t="s">
        <v>134</v>
      </c>
      <c r="BE527" s="215">
        <f t="shared" si="14"/>
        <v>0</v>
      </c>
      <c r="BF527" s="215">
        <f t="shared" si="15"/>
        <v>0</v>
      </c>
      <c r="BG527" s="215">
        <f t="shared" si="16"/>
        <v>0</v>
      </c>
      <c r="BH527" s="215">
        <f t="shared" si="17"/>
        <v>0</v>
      </c>
      <c r="BI527" s="215">
        <f t="shared" si="18"/>
        <v>0</v>
      </c>
      <c r="BJ527" s="17" t="s">
        <v>88</v>
      </c>
      <c r="BK527" s="215">
        <f t="shared" si="19"/>
        <v>0</v>
      </c>
      <c r="BL527" s="17" t="s">
        <v>143</v>
      </c>
      <c r="BM527" s="214" t="s">
        <v>958</v>
      </c>
    </row>
    <row r="528" spans="1:65" s="2" customFormat="1" ht="21.75" customHeight="1">
      <c r="A528" s="34"/>
      <c r="B528" s="35"/>
      <c r="C528" s="255" t="s">
        <v>959</v>
      </c>
      <c r="D528" s="255" t="s">
        <v>471</v>
      </c>
      <c r="E528" s="256" t="s">
        <v>960</v>
      </c>
      <c r="F528" s="257" t="s">
        <v>957</v>
      </c>
      <c r="G528" s="258" t="s">
        <v>428</v>
      </c>
      <c r="H528" s="259">
        <v>7.6</v>
      </c>
      <c r="I528" s="260"/>
      <c r="J528" s="261">
        <f t="shared" si="10"/>
        <v>0</v>
      </c>
      <c r="K528" s="257" t="s">
        <v>1</v>
      </c>
      <c r="L528" s="262"/>
      <c r="M528" s="263" t="s">
        <v>1</v>
      </c>
      <c r="N528" s="264" t="s">
        <v>45</v>
      </c>
      <c r="O528" s="71"/>
      <c r="P528" s="212">
        <f t="shared" si="11"/>
        <v>0</v>
      </c>
      <c r="Q528" s="212">
        <v>0.125</v>
      </c>
      <c r="R528" s="212">
        <f t="shared" si="12"/>
        <v>0.95</v>
      </c>
      <c r="S528" s="212">
        <v>0</v>
      </c>
      <c r="T528" s="213">
        <f t="shared" si="13"/>
        <v>0</v>
      </c>
      <c r="U528" s="34"/>
      <c r="V528" s="34"/>
      <c r="W528" s="34"/>
      <c r="X528" s="34"/>
      <c r="Y528" s="34"/>
      <c r="Z528" s="34"/>
      <c r="AA528" s="34"/>
      <c r="AB528" s="34"/>
      <c r="AC528" s="34"/>
      <c r="AD528" s="34"/>
      <c r="AE528" s="34"/>
      <c r="AR528" s="214" t="s">
        <v>183</v>
      </c>
      <c r="AT528" s="214" t="s">
        <v>471</v>
      </c>
      <c r="AU528" s="214" t="s">
        <v>90</v>
      </c>
      <c r="AY528" s="17" t="s">
        <v>134</v>
      </c>
      <c r="BE528" s="215">
        <f t="shared" si="14"/>
        <v>0</v>
      </c>
      <c r="BF528" s="215">
        <f t="shared" si="15"/>
        <v>0</v>
      </c>
      <c r="BG528" s="215">
        <f t="shared" si="16"/>
        <v>0</v>
      </c>
      <c r="BH528" s="215">
        <f t="shared" si="17"/>
        <v>0</v>
      </c>
      <c r="BI528" s="215">
        <f t="shared" si="18"/>
        <v>0</v>
      </c>
      <c r="BJ528" s="17" t="s">
        <v>88</v>
      </c>
      <c r="BK528" s="215">
        <f t="shared" si="19"/>
        <v>0</v>
      </c>
      <c r="BL528" s="17" t="s">
        <v>143</v>
      </c>
      <c r="BM528" s="214" t="s">
        <v>961</v>
      </c>
    </row>
    <row r="529" spans="1:65" s="2" customFormat="1" ht="21.75" customHeight="1">
      <c r="A529" s="34"/>
      <c r="B529" s="35"/>
      <c r="C529" s="255" t="s">
        <v>962</v>
      </c>
      <c r="D529" s="255" t="s">
        <v>471</v>
      </c>
      <c r="E529" s="256" t="s">
        <v>963</v>
      </c>
      <c r="F529" s="257" t="s">
        <v>957</v>
      </c>
      <c r="G529" s="258" t="s">
        <v>428</v>
      </c>
      <c r="H529" s="259">
        <v>7.32</v>
      </c>
      <c r="I529" s="260"/>
      <c r="J529" s="261">
        <f t="shared" si="10"/>
        <v>0</v>
      </c>
      <c r="K529" s="257" t="s">
        <v>1</v>
      </c>
      <c r="L529" s="262"/>
      <c r="M529" s="263" t="s">
        <v>1</v>
      </c>
      <c r="N529" s="264" t="s">
        <v>45</v>
      </c>
      <c r="O529" s="71"/>
      <c r="P529" s="212">
        <f t="shared" si="11"/>
        <v>0</v>
      </c>
      <c r="Q529" s="212">
        <v>0.125</v>
      </c>
      <c r="R529" s="212">
        <f t="shared" si="12"/>
        <v>0.91500000000000004</v>
      </c>
      <c r="S529" s="212">
        <v>0</v>
      </c>
      <c r="T529" s="213">
        <f t="shared" si="13"/>
        <v>0</v>
      </c>
      <c r="U529" s="34"/>
      <c r="V529" s="34"/>
      <c r="W529" s="34"/>
      <c r="X529" s="34"/>
      <c r="Y529" s="34"/>
      <c r="Z529" s="34"/>
      <c r="AA529" s="34"/>
      <c r="AB529" s="34"/>
      <c r="AC529" s="34"/>
      <c r="AD529" s="34"/>
      <c r="AE529" s="34"/>
      <c r="AR529" s="214" t="s">
        <v>183</v>
      </c>
      <c r="AT529" s="214" t="s">
        <v>471</v>
      </c>
      <c r="AU529" s="214" t="s">
        <v>90</v>
      </c>
      <c r="AY529" s="17" t="s">
        <v>134</v>
      </c>
      <c r="BE529" s="215">
        <f t="shared" si="14"/>
        <v>0</v>
      </c>
      <c r="BF529" s="215">
        <f t="shared" si="15"/>
        <v>0</v>
      </c>
      <c r="BG529" s="215">
        <f t="shared" si="16"/>
        <v>0</v>
      </c>
      <c r="BH529" s="215">
        <f t="shared" si="17"/>
        <v>0</v>
      </c>
      <c r="BI529" s="215">
        <f t="shared" si="18"/>
        <v>0</v>
      </c>
      <c r="BJ529" s="17" t="s">
        <v>88</v>
      </c>
      <c r="BK529" s="215">
        <f t="shared" si="19"/>
        <v>0</v>
      </c>
      <c r="BL529" s="17" t="s">
        <v>143</v>
      </c>
      <c r="BM529" s="214" t="s">
        <v>964</v>
      </c>
    </row>
    <row r="530" spans="1:65" s="2" customFormat="1" ht="21.75" customHeight="1">
      <c r="A530" s="34"/>
      <c r="B530" s="35"/>
      <c r="C530" s="255" t="s">
        <v>965</v>
      </c>
      <c r="D530" s="255" t="s">
        <v>471</v>
      </c>
      <c r="E530" s="256" t="s">
        <v>966</v>
      </c>
      <c r="F530" s="257" t="s">
        <v>967</v>
      </c>
      <c r="G530" s="258" t="s">
        <v>428</v>
      </c>
      <c r="H530" s="259">
        <v>9.4499999999999993</v>
      </c>
      <c r="I530" s="260"/>
      <c r="J530" s="261">
        <f t="shared" si="10"/>
        <v>0</v>
      </c>
      <c r="K530" s="257" t="s">
        <v>1</v>
      </c>
      <c r="L530" s="262"/>
      <c r="M530" s="263" t="s">
        <v>1</v>
      </c>
      <c r="N530" s="264" t="s">
        <v>45</v>
      </c>
      <c r="O530" s="71"/>
      <c r="P530" s="212">
        <f t="shared" si="11"/>
        <v>0</v>
      </c>
      <c r="Q530" s="212">
        <v>0.125</v>
      </c>
      <c r="R530" s="212">
        <f t="shared" si="12"/>
        <v>1.1812499999999999</v>
      </c>
      <c r="S530" s="212">
        <v>0</v>
      </c>
      <c r="T530" s="213">
        <f t="shared" si="13"/>
        <v>0</v>
      </c>
      <c r="U530" s="34"/>
      <c r="V530" s="34"/>
      <c r="W530" s="34"/>
      <c r="X530" s="34"/>
      <c r="Y530" s="34"/>
      <c r="Z530" s="34"/>
      <c r="AA530" s="34"/>
      <c r="AB530" s="34"/>
      <c r="AC530" s="34"/>
      <c r="AD530" s="34"/>
      <c r="AE530" s="34"/>
      <c r="AR530" s="214" t="s">
        <v>183</v>
      </c>
      <c r="AT530" s="214" t="s">
        <v>471</v>
      </c>
      <c r="AU530" s="214" t="s">
        <v>90</v>
      </c>
      <c r="AY530" s="17" t="s">
        <v>134</v>
      </c>
      <c r="BE530" s="215">
        <f t="shared" si="14"/>
        <v>0</v>
      </c>
      <c r="BF530" s="215">
        <f t="shared" si="15"/>
        <v>0</v>
      </c>
      <c r="BG530" s="215">
        <f t="shared" si="16"/>
        <v>0</v>
      </c>
      <c r="BH530" s="215">
        <f t="shared" si="17"/>
        <v>0</v>
      </c>
      <c r="BI530" s="215">
        <f t="shared" si="18"/>
        <v>0</v>
      </c>
      <c r="BJ530" s="17" t="s">
        <v>88</v>
      </c>
      <c r="BK530" s="215">
        <f t="shared" si="19"/>
        <v>0</v>
      </c>
      <c r="BL530" s="17" t="s">
        <v>143</v>
      </c>
      <c r="BM530" s="214" t="s">
        <v>968</v>
      </c>
    </row>
    <row r="531" spans="1:65" s="2" customFormat="1" ht="21.75" customHeight="1">
      <c r="A531" s="34"/>
      <c r="B531" s="35"/>
      <c r="C531" s="255" t="s">
        <v>969</v>
      </c>
      <c r="D531" s="255" t="s">
        <v>471</v>
      </c>
      <c r="E531" s="256" t="s">
        <v>970</v>
      </c>
      <c r="F531" s="257" t="s">
        <v>967</v>
      </c>
      <c r="G531" s="258" t="s">
        <v>428</v>
      </c>
      <c r="H531" s="259">
        <v>4.4800000000000004</v>
      </c>
      <c r="I531" s="260"/>
      <c r="J531" s="261">
        <f t="shared" si="10"/>
        <v>0</v>
      </c>
      <c r="K531" s="257" t="s">
        <v>1</v>
      </c>
      <c r="L531" s="262"/>
      <c r="M531" s="263" t="s">
        <v>1</v>
      </c>
      <c r="N531" s="264" t="s">
        <v>45</v>
      </c>
      <c r="O531" s="71"/>
      <c r="P531" s="212">
        <f t="shared" si="11"/>
        <v>0</v>
      </c>
      <c r="Q531" s="212">
        <v>0.125</v>
      </c>
      <c r="R531" s="212">
        <f t="shared" si="12"/>
        <v>0.56000000000000005</v>
      </c>
      <c r="S531" s="212">
        <v>0</v>
      </c>
      <c r="T531" s="213">
        <f t="shared" si="13"/>
        <v>0</v>
      </c>
      <c r="U531" s="34"/>
      <c r="V531" s="34"/>
      <c r="W531" s="34"/>
      <c r="X531" s="34"/>
      <c r="Y531" s="34"/>
      <c r="Z531" s="34"/>
      <c r="AA531" s="34"/>
      <c r="AB531" s="34"/>
      <c r="AC531" s="34"/>
      <c r="AD531" s="34"/>
      <c r="AE531" s="34"/>
      <c r="AR531" s="214" t="s">
        <v>183</v>
      </c>
      <c r="AT531" s="214" t="s">
        <v>471</v>
      </c>
      <c r="AU531" s="214" t="s">
        <v>90</v>
      </c>
      <c r="AY531" s="17" t="s">
        <v>134</v>
      </c>
      <c r="BE531" s="215">
        <f t="shared" si="14"/>
        <v>0</v>
      </c>
      <c r="BF531" s="215">
        <f t="shared" si="15"/>
        <v>0</v>
      </c>
      <c r="BG531" s="215">
        <f t="shared" si="16"/>
        <v>0</v>
      </c>
      <c r="BH531" s="215">
        <f t="shared" si="17"/>
        <v>0</v>
      </c>
      <c r="BI531" s="215">
        <f t="shared" si="18"/>
        <v>0</v>
      </c>
      <c r="BJ531" s="17" t="s">
        <v>88</v>
      </c>
      <c r="BK531" s="215">
        <f t="shared" si="19"/>
        <v>0</v>
      </c>
      <c r="BL531" s="17" t="s">
        <v>143</v>
      </c>
      <c r="BM531" s="214" t="s">
        <v>971</v>
      </c>
    </row>
    <row r="532" spans="1:65" s="2" customFormat="1" ht="21.75" customHeight="1">
      <c r="A532" s="34"/>
      <c r="B532" s="35"/>
      <c r="C532" s="255" t="s">
        <v>972</v>
      </c>
      <c r="D532" s="255" t="s">
        <v>471</v>
      </c>
      <c r="E532" s="256" t="s">
        <v>973</v>
      </c>
      <c r="F532" s="257" t="s">
        <v>974</v>
      </c>
      <c r="G532" s="258" t="s">
        <v>428</v>
      </c>
      <c r="H532" s="259">
        <v>13.03</v>
      </c>
      <c r="I532" s="260"/>
      <c r="J532" s="261">
        <f t="shared" si="10"/>
        <v>0</v>
      </c>
      <c r="K532" s="257" t="s">
        <v>1</v>
      </c>
      <c r="L532" s="262"/>
      <c r="M532" s="263" t="s">
        <v>1</v>
      </c>
      <c r="N532" s="264" t="s">
        <v>45</v>
      </c>
      <c r="O532" s="71"/>
      <c r="P532" s="212">
        <f t="shared" si="11"/>
        <v>0</v>
      </c>
      <c r="Q532" s="212">
        <v>0.125</v>
      </c>
      <c r="R532" s="212">
        <f t="shared" si="12"/>
        <v>1.6287499999999999</v>
      </c>
      <c r="S532" s="212">
        <v>0</v>
      </c>
      <c r="T532" s="213">
        <f t="shared" si="13"/>
        <v>0</v>
      </c>
      <c r="U532" s="34"/>
      <c r="V532" s="34"/>
      <c r="W532" s="34"/>
      <c r="X532" s="34"/>
      <c r="Y532" s="34"/>
      <c r="Z532" s="34"/>
      <c r="AA532" s="34"/>
      <c r="AB532" s="34"/>
      <c r="AC532" s="34"/>
      <c r="AD532" s="34"/>
      <c r="AE532" s="34"/>
      <c r="AR532" s="214" t="s">
        <v>183</v>
      </c>
      <c r="AT532" s="214" t="s">
        <v>471</v>
      </c>
      <c r="AU532" s="214" t="s">
        <v>90</v>
      </c>
      <c r="AY532" s="17" t="s">
        <v>134</v>
      </c>
      <c r="BE532" s="215">
        <f t="shared" si="14"/>
        <v>0</v>
      </c>
      <c r="BF532" s="215">
        <f t="shared" si="15"/>
        <v>0</v>
      </c>
      <c r="BG532" s="215">
        <f t="shared" si="16"/>
        <v>0</v>
      </c>
      <c r="BH532" s="215">
        <f t="shared" si="17"/>
        <v>0</v>
      </c>
      <c r="BI532" s="215">
        <f t="shared" si="18"/>
        <v>0</v>
      </c>
      <c r="BJ532" s="17" t="s">
        <v>88</v>
      </c>
      <c r="BK532" s="215">
        <f t="shared" si="19"/>
        <v>0</v>
      </c>
      <c r="BL532" s="17" t="s">
        <v>143</v>
      </c>
      <c r="BM532" s="214" t="s">
        <v>975</v>
      </c>
    </row>
    <row r="533" spans="1:65" s="2" customFormat="1" ht="21.75" customHeight="1">
      <c r="A533" s="34"/>
      <c r="B533" s="35"/>
      <c r="C533" s="255" t="s">
        <v>976</v>
      </c>
      <c r="D533" s="255" t="s">
        <v>471</v>
      </c>
      <c r="E533" s="256" t="s">
        <v>977</v>
      </c>
      <c r="F533" s="257" t="s">
        <v>978</v>
      </c>
      <c r="G533" s="258" t="s">
        <v>428</v>
      </c>
      <c r="H533" s="259">
        <v>10.86</v>
      </c>
      <c r="I533" s="260"/>
      <c r="J533" s="261">
        <f t="shared" si="10"/>
        <v>0</v>
      </c>
      <c r="K533" s="257" t="s">
        <v>1</v>
      </c>
      <c r="L533" s="262"/>
      <c r="M533" s="263" t="s">
        <v>1</v>
      </c>
      <c r="N533" s="264" t="s">
        <v>45</v>
      </c>
      <c r="O533" s="71"/>
      <c r="P533" s="212">
        <f t="shared" si="11"/>
        <v>0</v>
      </c>
      <c r="Q533" s="212">
        <v>0.125</v>
      </c>
      <c r="R533" s="212">
        <f t="shared" si="12"/>
        <v>1.3574999999999999</v>
      </c>
      <c r="S533" s="212">
        <v>0</v>
      </c>
      <c r="T533" s="213">
        <f t="shared" si="13"/>
        <v>0</v>
      </c>
      <c r="U533" s="34"/>
      <c r="V533" s="34"/>
      <c r="W533" s="34"/>
      <c r="X533" s="34"/>
      <c r="Y533" s="34"/>
      <c r="Z533" s="34"/>
      <c r="AA533" s="34"/>
      <c r="AB533" s="34"/>
      <c r="AC533" s="34"/>
      <c r="AD533" s="34"/>
      <c r="AE533" s="34"/>
      <c r="AR533" s="214" t="s">
        <v>183</v>
      </c>
      <c r="AT533" s="214" t="s">
        <v>471</v>
      </c>
      <c r="AU533" s="214" t="s">
        <v>90</v>
      </c>
      <c r="AY533" s="17" t="s">
        <v>134</v>
      </c>
      <c r="BE533" s="215">
        <f t="shared" si="14"/>
        <v>0</v>
      </c>
      <c r="BF533" s="215">
        <f t="shared" si="15"/>
        <v>0</v>
      </c>
      <c r="BG533" s="215">
        <f t="shared" si="16"/>
        <v>0</v>
      </c>
      <c r="BH533" s="215">
        <f t="shared" si="17"/>
        <v>0</v>
      </c>
      <c r="BI533" s="215">
        <f t="shared" si="18"/>
        <v>0</v>
      </c>
      <c r="BJ533" s="17" t="s">
        <v>88</v>
      </c>
      <c r="BK533" s="215">
        <f t="shared" si="19"/>
        <v>0</v>
      </c>
      <c r="BL533" s="17" t="s">
        <v>143</v>
      </c>
      <c r="BM533" s="214" t="s">
        <v>979</v>
      </c>
    </row>
    <row r="534" spans="1:65" s="2" customFormat="1" ht="21.75" customHeight="1">
      <c r="A534" s="34"/>
      <c r="B534" s="35"/>
      <c r="C534" s="255" t="s">
        <v>980</v>
      </c>
      <c r="D534" s="255" t="s">
        <v>471</v>
      </c>
      <c r="E534" s="256" t="s">
        <v>981</v>
      </c>
      <c r="F534" s="257" t="s">
        <v>978</v>
      </c>
      <c r="G534" s="258" t="s">
        <v>428</v>
      </c>
      <c r="H534" s="259">
        <v>2.73</v>
      </c>
      <c r="I534" s="260"/>
      <c r="J534" s="261">
        <f t="shared" si="10"/>
        <v>0</v>
      </c>
      <c r="K534" s="257" t="s">
        <v>1</v>
      </c>
      <c r="L534" s="262"/>
      <c r="M534" s="263" t="s">
        <v>1</v>
      </c>
      <c r="N534" s="264" t="s">
        <v>45</v>
      </c>
      <c r="O534" s="71"/>
      <c r="P534" s="212">
        <f t="shared" si="11"/>
        <v>0</v>
      </c>
      <c r="Q534" s="212">
        <v>0.125</v>
      </c>
      <c r="R534" s="212">
        <f t="shared" si="12"/>
        <v>0.34125</v>
      </c>
      <c r="S534" s="212">
        <v>0</v>
      </c>
      <c r="T534" s="213">
        <f t="shared" si="13"/>
        <v>0</v>
      </c>
      <c r="U534" s="34"/>
      <c r="V534" s="34"/>
      <c r="W534" s="34"/>
      <c r="X534" s="34"/>
      <c r="Y534" s="34"/>
      <c r="Z534" s="34"/>
      <c r="AA534" s="34"/>
      <c r="AB534" s="34"/>
      <c r="AC534" s="34"/>
      <c r="AD534" s="34"/>
      <c r="AE534" s="34"/>
      <c r="AR534" s="214" t="s">
        <v>183</v>
      </c>
      <c r="AT534" s="214" t="s">
        <v>471</v>
      </c>
      <c r="AU534" s="214" t="s">
        <v>90</v>
      </c>
      <c r="AY534" s="17" t="s">
        <v>134</v>
      </c>
      <c r="BE534" s="215">
        <f t="shared" si="14"/>
        <v>0</v>
      </c>
      <c r="BF534" s="215">
        <f t="shared" si="15"/>
        <v>0</v>
      </c>
      <c r="BG534" s="215">
        <f t="shared" si="16"/>
        <v>0</v>
      </c>
      <c r="BH534" s="215">
        <f t="shared" si="17"/>
        <v>0</v>
      </c>
      <c r="BI534" s="215">
        <f t="shared" si="18"/>
        <v>0</v>
      </c>
      <c r="BJ534" s="17" t="s">
        <v>88</v>
      </c>
      <c r="BK534" s="215">
        <f t="shared" si="19"/>
        <v>0</v>
      </c>
      <c r="BL534" s="17" t="s">
        <v>143</v>
      </c>
      <c r="BM534" s="214" t="s">
        <v>982</v>
      </c>
    </row>
    <row r="535" spans="1:65" s="2" customFormat="1" ht="21.75" customHeight="1">
      <c r="A535" s="34"/>
      <c r="B535" s="35"/>
      <c r="C535" s="255" t="s">
        <v>983</v>
      </c>
      <c r="D535" s="255" t="s">
        <v>471</v>
      </c>
      <c r="E535" s="256" t="s">
        <v>984</v>
      </c>
      <c r="F535" s="257" t="s">
        <v>978</v>
      </c>
      <c r="G535" s="258" t="s">
        <v>428</v>
      </c>
      <c r="H535" s="259">
        <v>13.33</v>
      </c>
      <c r="I535" s="260"/>
      <c r="J535" s="261">
        <f t="shared" si="10"/>
        <v>0</v>
      </c>
      <c r="K535" s="257" t="s">
        <v>1</v>
      </c>
      <c r="L535" s="262"/>
      <c r="M535" s="263" t="s">
        <v>1</v>
      </c>
      <c r="N535" s="264" t="s">
        <v>45</v>
      </c>
      <c r="O535" s="71"/>
      <c r="P535" s="212">
        <f t="shared" si="11"/>
        <v>0</v>
      </c>
      <c r="Q535" s="212">
        <v>0.125</v>
      </c>
      <c r="R535" s="212">
        <f t="shared" si="12"/>
        <v>1.66625</v>
      </c>
      <c r="S535" s="212">
        <v>0</v>
      </c>
      <c r="T535" s="213">
        <f t="shared" si="13"/>
        <v>0</v>
      </c>
      <c r="U535" s="34"/>
      <c r="V535" s="34"/>
      <c r="W535" s="34"/>
      <c r="X535" s="34"/>
      <c r="Y535" s="34"/>
      <c r="Z535" s="34"/>
      <c r="AA535" s="34"/>
      <c r="AB535" s="34"/>
      <c r="AC535" s="34"/>
      <c r="AD535" s="34"/>
      <c r="AE535" s="34"/>
      <c r="AR535" s="214" t="s">
        <v>183</v>
      </c>
      <c r="AT535" s="214" t="s">
        <v>471</v>
      </c>
      <c r="AU535" s="214" t="s">
        <v>90</v>
      </c>
      <c r="AY535" s="17" t="s">
        <v>134</v>
      </c>
      <c r="BE535" s="215">
        <f t="shared" si="14"/>
        <v>0</v>
      </c>
      <c r="BF535" s="215">
        <f t="shared" si="15"/>
        <v>0</v>
      </c>
      <c r="BG535" s="215">
        <f t="shared" si="16"/>
        <v>0</v>
      </c>
      <c r="BH535" s="215">
        <f t="shared" si="17"/>
        <v>0</v>
      </c>
      <c r="BI535" s="215">
        <f t="shared" si="18"/>
        <v>0</v>
      </c>
      <c r="BJ535" s="17" t="s">
        <v>88</v>
      </c>
      <c r="BK535" s="215">
        <f t="shared" si="19"/>
        <v>0</v>
      </c>
      <c r="BL535" s="17" t="s">
        <v>143</v>
      </c>
      <c r="BM535" s="214" t="s">
        <v>985</v>
      </c>
    </row>
    <row r="536" spans="1:65" s="2" customFormat="1" ht="21.75" customHeight="1">
      <c r="A536" s="34"/>
      <c r="B536" s="35"/>
      <c r="C536" s="255" t="s">
        <v>986</v>
      </c>
      <c r="D536" s="255" t="s">
        <v>471</v>
      </c>
      <c r="E536" s="256" t="s">
        <v>987</v>
      </c>
      <c r="F536" s="257" t="s">
        <v>988</v>
      </c>
      <c r="G536" s="258" t="s">
        <v>428</v>
      </c>
      <c r="H536" s="259">
        <v>9.11</v>
      </c>
      <c r="I536" s="260"/>
      <c r="J536" s="261">
        <f t="shared" si="10"/>
        <v>0</v>
      </c>
      <c r="K536" s="257" t="s">
        <v>1</v>
      </c>
      <c r="L536" s="262"/>
      <c r="M536" s="263" t="s">
        <v>1</v>
      </c>
      <c r="N536" s="264" t="s">
        <v>45</v>
      </c>
      <c r="O536" s="71"/>
      <c r="P536" s="212">
        <f t="shared" si="11"/>
        <v>0</v>
      </c>
      <c r="Q536" s="212">
        <v>0.125</v>
      </c>
      <c r="R536" s="212">
        <f t="shared" si="12"/>
        <v>1.1387499999999999</v>
      </c>
      <c r="S536" s="212">
        <v>0</v>
      </c>
      <c r="T536" s="213">
        <f t="shared" si="13"/>
        <v>0</v>
      </c>
      <c r="U536" s="34"/>
      <c r="V536" s="34"/>
      <c r="W536" s="34"/>
      <c r="X536" s="34"/>
      <c r="Y536" s="34"/>
      <c r="Z536" s="34"/>
      <c r="AA536" s="34"/>
      <c r="AB536" s="34"/>
      <c r="AC536" s="34"/>
      <c r="AD536" s="34"/>
      <c r="AE536" s="34"/>
      <c r="AR536" s="214" t="s">
        <v>183</v>
      </c>
      <c r="AT536" s="214" t="s">
        <v>471</v>
      </c>
      <c r="AU536" s="214" t="s">
        <v>90</v>
      </c>
      <c r="AY536" s="17" t="s">
        <v>134</v>
      </c>
      <c r="BE536" s="215">
        <f t="shared" si="14"/>
        <v>0</v>
      </c>
      <c r="BF536" s="215">
        <f t="shared" si="15"/>
        <v>0</v>
      </c>
      <c r="BG536" s="215">
        <f t="shared" si="16"/>
        <v>0</v>
      </c>
      <c r="BH536" s="215">
        <f t="shared" si="17"/>
        <v>0</v>
      </c>
      <c r="BI536" s="215">
        <f t="shared" si="18"/>
        <v>0</v>
      </c>
      <c r="BJ536" s="17" t="s">
        <v>88</v>
      </c>
      <c r="BK536" s="215">
        <f t="shared" si="19"/>
        <v>0</v>
      </c>
      <c r="BL536" s="17" t="s">
        <v>143</v>
      </c>
      <c r="BM536" s="214" t="s">
        <v>989</v>
      </c>
    </row>
    <row r="537" spans="1:65" s="2" customFormat="1" ht="21.75" customHeight="1">
      <c r="A537" s="34"/>
      <c r="B537" s="35"/>
      <c r="C537" s="203" t="s">
        <v>990</v>
      </c>
      <c r="D537" s="203" t="s">
        <v>138</v>
      </c>
      <c r="E537" s="204" t="s">
        <v>991</v>
      </c>
      <c r="F537" s="205" t="s">
        <v>992</v>
      </c>
      <c r="G537" s="206" t="s">
        <v>428</v>
      </c>
      <c r="H537" s="207">
        <v>24</v>
      </c>
      <c r="I537" s="208"/>
      <c r="J537" s="209">
        <f t="shared" si="10"/>
        <v>0</v>
      </c>
      <c r="K537" s="205" t="s">
        <v>142</v>
      </c>
      <c r="L537" s="39"/>
      <c r="M537" s="210" t="s">
        <v>1</v>
      </c>
      <c r="N537" s="211" t="s">
        <v>45</v>
      </c>
      <c r="O537" s="71"/>
      <c r="P537" s="212">
        <f t="shared" si="11"/>
        <v>0</v>
      </c>
      <c r="Q537" s="212">
        <v>0.14066999999999999</v>
      </c>
      <c r="R537" s="212">
        <f t="shared" si="12"/>
        <v>3.37608</v>
      </c>
      <c r="S537" s="212">
        <v>0</v>
      </c>
      <c r="T537" s="213">
        <f t="shared" si="13"/>
        <v>0</v>
      </c>
      <c r="U537" s="34"/>
      <c r="V537" s="34"/>
      <c r="W537" s="34"/>
      <c r="X537" s="34"/>
      <c r="Y537" s="34"/>
      <c r="Z537" s="34"/>
      <c r="AA537" s="34"/>
      <c r="AB537" s="34"/>
      <c r="AC537" s="34"/>
      <c r="AD537" s="34"/>
      <c r="AE537" s="34"/>
      <c r="AR537" s="214" t="s">
        <v>143</v>
      </c>
      <c r="AT537" s="214" t="s">
        <v>138</v>
      </c>
      <c r="AU537" s="214" t="s">
        <v>90</v>
      </c>
      <c r="AY537" s="17" t="s">
        <v>134</v>
      </c>
      <c r="BE537" s="215">
        <f t="shared" si="14"/>
        <v>0</v>
      </c>
      <c r="BF537" s="215">
        <f t="shared" si="15"/>
        <v>0</v>
      </c>
      <c r="BG537" s="215">
        <f t="shared" si="16"/>
        <v>0</v>
      </c>
      <c r="BH537" s="215">
        <f t="shared" si="17"/>
        <v>0</v>
      </c>
      <c r="BI537" s="215">
        <f t="shared" si="18"/>
        <v>0</v>
      </c>
      <c r="BJ537" s="17" t="s">
        <v>88</v>
      </c>
      <c r="BK537" s="215">
        <f t="shared" si="19"/>
        <v>0</v>
      </c>
      <c r="BL537" s="17" t="s">
        <v>143</v>
      </c>
      <c r="BM537" s="214" t="s">
        <v>993</v>
      </c>
    </row>
    <row r="538" spans="1:65" s="2" customFormat="1" ht="107.25">
      <c r="A538" s="34"/>
      <c r="B538" s="35"/>
      <c r="C538" s="36"/>
      <c r="D538" s="216" t="s">
        <v>146</v>
      </c>
      <c r="E538" s="36"/>
      <c r="F538" s="217" t="s">
        <v>884</v>
      </c>
      <c r="G538" s="36"/>
      <c r="H538" s="36"/>
      <c r="I538" s="115"/>
      <c r="J538" s="36"/>
      <c r="K538" s="36"/>
      <c r="L538" s="39"/>
      <c r="M538" s="218"/>
      <c r="N538" s="219"/>
      <c r="O538" s="71"/>
      <c r="P538" s="71"/>
      <c r="Q538" s="71"/>
      <c r="R538" s="71"/>
      <c r="S538" s="71"/>
      <c r="T538" s="72"/>
      <c r="U538" s="34"/>
      <c r="V538" s="34"/>
      <c r="W538" s="34"/>
      <c r="X538" s="34"/>
      <c r="Y538" s="34"/>
      <c r="Z538" s="34"/>
      <c r="AA538" s="34"/>
      <c r="AB538" s="34"/>
      <c r="AC538" s="34"/>
      <c r="AD538" s="34"/>
      <c r="AE538" s="34"/>
      <c r="AT538" s="17" t="s">
        <v>146</v>
      </c>
      <c r="AU538" s="17" t="s">
        <v>90</v>
      </c>
    </row>
    <row r="539" spans="1:65" s="2" customFormat="1" ht="16.5" customHeight="1">
      <c r="A539" s="34"/>
      <c r="B539" s="35"/>
      <c r="C539" s="255" t="s">
        <v>994</v>
      </c>
      <c r="D539" s="255" t="s">
        <v>471</v>
      </c>
      <c r="E539" s="256" t="s">
        <v>995</v>
      </c>
      <c r="F539" s="257" t="s">
        <v>996</v>
      </c>
      <c r="G539" s="258" t="s">
        <v>428</v>
      </c>
      <c r="H539" s="259">
        <v>24</v>
      </c>
      <c r="I539" s="260"/>
      <c r="J539" s="261">
        <f>ROUND(I539*H539,2)</f>
        <v>0</v>
      </c>
      <c r="K539" s="257" t="s">
        <v>142</v>
      </c>
      <c r="L539" s="262"/>
      <c r="M539" s="263" t="s">
        <v>1</v>
      </c>
      <c r="N539" s="264" t="s">
        <v>45</v>
      </c>
      <c r="O539" s="71"/>
      <c r="P539" s="212">
        <f>O539*H539</f>
        <v>0</v>
      </c>
      <c r="Q539" s="212">
        <v>8.2000000000000003E-2</v>
      </c>
      <c r="R539" s="212">
        <f>Q539*H539</f>
        <v>1.968</v>
      </c>
      <c r="S539" s="212">
        <v>0</v>
      </c>
      <c r="T539" s="213">
        <f>S539*H539</f>
        <v>0</v>
      </c>
      <c r="U539" s="34"/>
      <c r="V539" s="34"/>
      <c r="W539" s="34"/>
      <c r="X539" s="34"/>
      <c r="Y539" s="34"/>
      <c r="Z539" s="34"/>
      <c r="AA539" s="34"/>
      <c r="AB539" s="34"/>
      <c r="AC539" s="34"/>
      <c r="AD539" s="34"/>
      <c r="AE539" s="34"/>
      <c r="AR539" s="214" t="s">
        <v>183</v>
      </c>
      <c r="AT539" s="214" t="s">
        <v>471</v>
      </c>
      <c r="AU539" s="214" t="s">
        <v>90</v>
      </c>
      <c r="AY539" s="17" t="s">
        <v>134</v>
      </c>
      <c r="BE539" s="215">
        <f>IF(N539="základní",J539,0)</f>
        <v>0</v>
      </c>
      <c r="BF539" s="215">
        <f>IF(N539="snížená",J539,0)</f>
        <v>0</v>
      </c>
      <c r="BG539" s="215">
        <f>IF(N539="zákl. přenesená",J539,0)</f>
        <v>0</v>
      </c>
      <c r="BH539" s="215">
        <f>IF(N539="sníž. přenesená",J539,0)</f>
        <v>0</v>
      </c>
      <c r="BI539" s="215">
        <f>IF(N539="nulová",J539,0)</f>
        <v>0</v>
      </c>
      <c r="BJ539" s="17" t="s">
        <v>88</v>
      </c>
      <c r="BK539" s="215">
        <f>ROUND(I539*H539,2)</f>
        <v>0</v>
      </c>
      <c r="BL539" s="17" t="s">
        <v>143</v>
      </c>
      <c r="BM539" s="214" t="s">
        <v>997</v>
      </c>
    </row>
    <row r="540" spans="1:65" s="2" customFormat="1" ht="21.75" customHeight="1">
      <c r="A540" s="34"/>
      <c r="B540" s="35"/>
      <c r="C540" s="203" t="s">
        <v>998</v>
      </c>
      <c r="D540" s="203" t="s">
        <v>138</v>
      </c>
      <c r="E540" s="204" t="s">
        <v>999</v>
      </c>
      <c r="F540" s="205" t="s">
        <v>1000</v>
      </c>
      <c r="G540" s="206" t="s">
        <v>141</v>
      </c>
      <c r="H540" s="207">
        <v>75</v>
      </c>
      <c r="I540" s="208"/>
      <c r="J540" s="209">
        <f>ROUND(I540*H540,2)</f>
        <v>0</v>
      </c>
      <c r="K540" s="205" t="s">
        <v>142</v>
      </c>
      <c r="L540" s="39"/>
      <c r="M540" s="210" t="s">
        <v>1</v>
      </c>
      <c r="N540" s="211" t="s">
        <v>45</v>
      </c>
      <c r="O540" s="71"/>
      <c r="P540" s="212">
        <f>O540*H540</f>
        <v>0</v>
      </c>
      <c r="Q540" s="212">
        <v>2.2563399999999998</v>
      </c>
      <c r="R540" s="212">
        <f>Q540*H540</f>
        <v>169.22549999999998</v>
      </c>
      <c r="S540" s="212">
        <v>0</v>
      </c>
      <c r="T540" s="213">
        <f>S540*H540</f>
        <v>0</v>
      </c>
      <c r="U540" s="34"/>
      <c r="V540" s="34"/>
      <c r="W540" s="34"/>
      <c r="X540" s="34"/>
      <c r="Y540" s="34"/>
      <c r="Z540" s="34"/>
      <c r="AA540" s="34"/>
      <c r="AB540" s="34"/>
      <c r="AC540" s="34"/>
      <c r="AD540" s="34"/>
      <c r="AE540" s="34"/>
      <c r="AR540" s="214" t="s">
        <v>143</v>
      </c>
      <c r="AT540" s="214" t="s">
        <v>138</v>
      </c>
      <c r="AU540" s="214" t="s">
        <v>90</v>
      </c>
      <c r="AY540" s="17" t="s">
        <v>134</v>
      </c>
      <c r="BE540" s="215">
        <f>IF(N540="základní",J540,0)</f>
        <v>0</v>
      </c>
      <c r="BF540" s="215">
        <f>IF(N540="snížená",J540,0)</f>
        <v>0</v>
      </c>
      <c r="BG540" s="215">
        <f>IF(N540="zákl. přenesená",J540,0)</f>
        <v>0</v>
      </c>
      <c r="BH540" s="215">
        <f>IF(N540="sníž. přenesená",J540,0)</f>
        <v>0</v>
      </c>
      <c r="BI540" s="215">
        <f>IF(N540="nulová",J540,0)</f>
        <v>0</v>
      </c>
      <c r="BJ540" s="17" t="s">
        <v>88</v>
      </c>
      <c r="BK540" s="215">
        <f>ROUND(I540*H540,2)</f>
        <v>0</v>
      </c>
      <c r="BL540" s="17" t="s">
        <v>143</v>
      </c>
      <c r="BM540" s="214" t="s">
        <v>1001</v>
      </c>
    </row>
    <row r="541" spans="1:65" s="13" customFormat="1" ht="11.25">
      <c r="B541" s="220"/>
      <c r="C541" s="221"/>
      <c r="D541" s="216" t="s">
        <v>148</v>
      </c>
      <c r="E541" s="222" t="s">
        <v>1</v>
      </c>
      <c r="F541" s="223" t="s">
        <v>668</v>
      </c>
      <c r="G541" s="221"/>
      <c r="H541" s="224">
        <v>75</v>
      </c>
      <c r="I541" s="225"/>
      <c r="J541" s="221"/>
      <c r="K541" s="221"/>
      <c r="L541" s="226"/>
      <c r="M541" s="227"/>
      <c r="N541" s="228"/>
      <c r="O541" s="228"/>
      <c r="P541" s="228"/>
      <c r="Q541" s="228"/>
      <c r="R541" s="228"/>
      <c r="S541" s="228"/>
      <c r="T541" s="229"/>
      <c r="AT541" s="230" t="s">
        <v>148</v>
      </c>
      <c r="AU541" s="230" t="s">
        <v>90</v>
      </c>
      <c r="AV541" s="13" t="s">
        <v>90</v>
      </c>
      <c r="AW541" s="13" t="s">
        <v>38</v>
      </c>
      <c r="AX541" s="13" t="s">
        <v>88</v>
      </c>
      <c r="AY541" s="230" t="s">
        <v>134</v>
      </c>
    </row>
    <row r="542" spans="1:65" s="14" customFormat="1" ht="11.25">
      <c r="B542" s="231"/>
      <c r="C542" s="232"/>
      <c r="D542" s="216" t="s">
        <v>148</v>
      </c>
      <c r="E542" s="233" t="s">
        <v>1</v>
      </c>
      <c r="F542" s="234" t="s">
        <v>812</v>
      </c>
      <c r="G542" s="232"/>
      <c r="H542" s="233" t="s">
        <v>1</v>
      </c>
      <c r="I542" s="235"/>
      <c r="J542" s="232"/>
      <c r="K542" s="232"/>
      <c r="L542" s="236"/>
      <c r="M542" s="237"/>
      <c r="N542" s="238"/>
      <c r="O542" s="238"/>
      <c r="P542" s="238"/>
      <c r="Q542" s="238"/>
      <c r="R542" s="238"/>
      <c r="S542" s="238"/>
      <c r="T542" s="239"/>
      <c r="AT542" s="240" t="s">
        <v>148</v>
      </c>
      <c r="AU542" s="240" t="s">
        <v>90</v>
      </c>
      <c r="AV542" s="14" t="s">
        <v>88</v>
      </c>
      <c r="AW542" s="14" t="s">
        <v>38</v>
      </c>
      <c r="AX542" s="14" t="s">
        <v>80</v>
      </c>
      <c r="AY542" s="240" t="s">
        <v>134</v>
      </c>
    </row>
    <row r="543" spans="1:65" s="2" customFormat="1" ht="33" customHeight="1">
      <c r="A543" s="34"/>
      <c r="B543" s="35"/>
      <c r="C543" s="203" t="s">
        <v>1002</v>
      </c>
      <c r="D543" s="203" t="s">
        <v>138</v>
      </c>
      <c r="E543" s="204" t="s">
        <v>1003</v>
      </c>
      <c r="F543" s="205" t="s">
        <v>1004</v>
      </c>
      <c r="G543" s="206" t="s">
        <v>428</v>
      </c>
      <c r="H543" s="207">
        <v>1980</v>
      </c>
      <c r="I543" s="208"/>
      <c r="J543" s="209">
        <f>ROUND(I543*H543,2)</f>
        <v>0</v>
      </c>
      <c r="K543" s="205" t="s">
        <v>142</v>
      </c>
      <c r="L543" s="39"/>
      <c r="M543" s="210" t="s">
        <v>1</v>
      </c>
      <c r="N543" s="211" t="s">
        <v>45</v>
      </c>
      <c r="O543" s="71"/>
      <c r="P543" s="212">
        <f>O543*H543</f>
        <v>0</v>
      </c>
      <c r="Q543" s="212">
        <v>1.0000000000000001E-5</v>
      </c>
      <c r="R543" s="212">
        <f>Q543*H543</f>
        <v>1.9800000000000002E-2</v>
      </c>
      <c r="S543" s="212">
        <v>0</v>
      </c>
      <c r="T543" s="213">
        <f>S543*H543</f>
        <v>0</v>
      </c>
      <c r="U543" s="34"/>
      <c r="V543" s="34"/>
      <c r="W543" s="34"/>
      <c r="X543" s="34"/>
      <c r="Y543" s="34"/>
      <c r="Z543" s="34"/>
      <c r="AA543" s="34"/>
      <c r="AB543" s="34"/>
      <c r="AC543" s="34"/>
      <c r="AD543" s="34"/>
      <c r="AE543" s="34"/>
      <c r="AR543" s="214" t="s">
        <v>143</v>
      </c>
      <c r="AT543" s="214" t="s">
        <v>138</v>
      </c>
      <c r="AU543" s="214" t="s">
        <v>90</v>
      </c>
      <c r="AY543" s="17" t="s">
        <v>134</v>
      </c>
      <c r="BE543" s="215">
        <f>IF(N543="základní",J543,0)</f>
        <v>0</v>
      </c>
      <c r="BF543" s="215">
        <f>IF(N543="snížená",J543,0)</f>
        <v>0</v>
      </c>
      <c r="BG543" s="215">
        <f>IF(N543="zákl. přenesená",J543,0)</f>
        <v>0</v>
      </c>
      <c r="BH543" s="215">
        <f>IF(N543="sníž. přenesená",J543,0)</f>
        <v>0</v>
      </c>
      <c r="BI543" s="215">
        <f>IF(N543="nulová",J543,0)</f>
        <v>0</v>
      </c>
      <c r="BJ543" s="17" t="s">
        <v>88</v>
      </c>
      <c r="BK543" s="215">
        <f>ROUND(I543*H543,2)</f>
        <v>0</v>
      </c>
      <c r="BL543" s="17" t="s">
        <v>143</v>
      </c>
      <c r="BM543" s="214" t="s">
        <v>1005</v>
      </c>
    </row>
    <row r="544" spans="1:65" s="2" customFormat="1" ht="19.5">
      <c r="A544" s="34"/>
      <c r="B544" s="35"/>
      <c r="C544" s="36"/>
      <c r="D544" s="216" t="s">
        <v>146</v>
      </c>
      <c r="E544" s="36"/>
      <c r="F544" s="217" t="s">
        <v>1006</v>
      </c>
      <c r="G544" s="36"/>
      <c r="H544" s="36"/>
      <c r="I544" s="115"/>
      <c r="J544" s="36"/>
      <c r="K544" s="36"/>
      <c r="L544" s="39"/>
      <c r="M544" s="218"/>
      <c r="N544" s="219"/>
      <c r="O544" s="71"/>
      <c r="P544" s="71"/>
      <c r="Q544" s="71"/>
      <c r="R544" s="71"/>
      <c r="S544" s="71"/>
      <c r="T544" s="72"/>
      <c r="U544" s="34"/>
      <c r="V544" s="34"/>
      <c r="W544" s="34"/>
      <c r="X544" s="34"/>
      <c r="Y544" s="34"/>
      <c r="Z544" s="34"/>
      <c r="AA544" s="34"/>
      <c r="AB544" s="34"/>
      <c r="AC544" s="34"/>
      <c r="AD544" s="34"/>
      <c r="AE544" s="34"/>
      <c r="AT544" s="17" t="s">
        <v>146</v>
      </c>
      <c r="AU544" s="17" t="s">
        <v>90</v>
      </c>
    </row>
    <row r="545" spans="1:65" s="13" customFormat="1" ht="11.25">
      <c r="B545" s="220"/>
      <c r="C545" s="221"/>
      <c r="D545" s="216" t="s">
        <v>148</v>
      </c>
      <c r="E545" s="222" t="s">
        <v>1</v>
      </c>
      <c r="F545" s="223" t="s">
        <v>1007</v>
      </c>
      <c r="G545" s="221"/>
      <c r="H545" s="224">
        <v>1980</v>
      </c>
      <c r="I545" s="225"/>
      <c r="J545" s="221"/>
      <c r="K545" s="221"/>
      <c r="L545" s="226"/>
      <c r="M545" s="227"/>
      <c r="N545" s="228"/>
      <c r="O545" s="228"/>
      <c r="P545" s="228"/>
      <c r="Q545" s="228"/>
      <c r="R545" s="228"/>
      <c r="S545" s="228"/>
      <c r="T545" s="229"/>
      <c r="AT545" s="230" t="s">
        <v>148</v>
      </c>
      <c r="AU545" s="230" t="s">
        <v>90</v>
      </c>
      <c r="AV545" s="13" t="s">
        <v>90</v>
      </c>
      <c r="AW545" s="13" t="s">
        <v>38</v>
      </c>
      <c r="AX545" s="13" t="s">
        <v>88</v>
      </c>
      <c r="AY545" s="230" t="s">
        <v>134</v>
      </c>
    </row>
    <row r="546" spans="1:65" s="2" customFormat="1" ht="21.75" customHeight="1">
      <c r="A546" s="34"/>
      <c r="B546" s="35"/>
      <c r="C546" s="203" t="s">
        <v>234</v>
      </c>
      <c r="D546" s="203" t="s">
        <v>138</v>
      </c>
      <c r="E546" s="204" t="s">
        <v>1008</v>
      </c>
      <c r="F546" s="205" t="s">
        <v>1009</v>
      </c>
      <c r="G546" s="206" t="s">
        <v>428</v>
      </c>
      <c r="H546" s="207">
        <v>1100</v>
      </c>
      <c r="I546" s="208"/>
      <c r="J546" s="209">
        <f>ROUND(I546*H546,2)</f>
        <v>0</v>
      </c>
      <c r="K546" s="205" t="s">
        <v>142</v>
      </c>
      <c r="L546" s="39"/>
      <c r="M546" s="210" t="s">
        <v>1</v>
      </c>
      <c r="N546" s="211" t="s">
        <v>45</v>
      </c>
      <c r="O546" s="71"/>
      <c r="P546" s="212">
        <f>O546*H546</f>
        <v>0</v>
      </c>
      <c r="Q546" s="212">
        <v>0</v>
      </c>
      <c r="R546" s="212">
        <f>Q546*H546</f>
        <v>0</v>
      </c>
      <c r="S546" s="212">
        <v>0</v>
      </c>
      <c r="T546" s="213">
        <f>S546*H546</f>
        <v>0</v>
      </c>
      <c r="U546" s="34"/>
      <c r="V546" s="34"/>
      <c r="W546" s="34"/>
      <c r="X546" s="34"/>
      <c r="Y546" s="34"/>
      <c r="Z546" s="34"/>
      <c r="AA546" s="34"/>
      <c r="AB546" s="34"/>
      <c r="AC546" s="34"/>
      <c r="AD546" s="34"/>
      <c r="AE546" s="34"/>
      <c r="AR546" s="214" t="s">
        <v>143</v>
      </c>
      <c r="AT546" s="214" t="s">
        <v>138</v>
      </c>
      <c r="AU546" s="214" t="s">
        <v>90</v>
      </c>
      <c r="AY546" s="17" t="s">
        <v>134</v>
      </c>
      <c r="BE546" s="215">
        <f>IF(N546="základní",J546,0)</f>
        <v>0</v>
      </c>
      <c r="BF546" s="215">
        <f>IF(N546="snížená",J546,0)</f>
        <v>0</v>
      </c>
      <c r="BG546" s="215">
        <f>IF(N546="zákl. přenesená",J546,0)</f>
        <v>0</v>
      </c>
      <c r="BH546" s="215">
        <f>IF(N546="sníž. přenesená",J546,0)</f>
        <v>0</v>
      </c>
      <c r="BI546" s="215">
        <f>IF(N546="nulová",J546,0)</f>
        <v>0</v>
      </c>
      <c r="BJ546" s="17" t="s">
        <v>88</v>
      </c>
      <c r="BK546" s="215">
        <f>ROUND(I546*H546,2)</f>
        <v>0</v>
      </c>
      <c r="BL546" s="17" t="s">
        <v>143</v>
      </c>
      <c r="BM546" s="214" t="s">
        <v>1010</v>
      </c>
    </row>
    <row r="547" spans="1:65" s="2" customFormat="1" ht="19.5">
      <c r="A547" s="34"/>
      <c r="B547" s="35"/>
      <c r="C547" s="36"/>
      <c r="D547" s="216" t="s">
        <v>146</v>
      </c>
      <c r="E547" s="36"/>
      <c r="F547" s="217" t="s">
        <v>1006</v>
      </c>
      <c r="G547" s="36"/>
      <c r="H547" s="36"/>
      <c r="I547" s="115"/>
      <c r="J547" s="36"/>
      <c r="K547" s="36"/>
      <c r="L547" s="39"/>
      <c r="M547" s="218"/>
      <c r="N547" s="219"/>
      <c r="O547" s="71"/>
      <c r="P547" s="71"/>
      <c r="Q547" s="71"/>
      <c r="R547" s="71"/>
      <c r="S547" s="71"/>
      <c r="T547" s="72"/>
      <c r="U547" s="34"/>
      <c r="V547" s="34"/>
      <c r="W547" s="34"/>
      <c r="X547" s="34"/>
      <c r="Y547" s="34"/>
      <c r="Z547" s="34"/>
      <c r="AA547" s="34"/>
      <c r="AB547" s="34"/>
      <c r="AC547" s="34"/>
      <c r="AD547" s="34"/>
      <c r="AE547" s="34"/>
      <c r="AT547" s="17" t="s">
        <v>146</v>
      </c>
      <c r="AU547" s="17" t="s">
        <v>90</v>
      </c>
    </row>
    <row r="548" spans="1:65" s="13" customFormat="1" ht="11.25">
      <c r="B548" s="220"/>
      <c r="C548" s="221"/>
      <c r="D548" s="216" t="s">
        <v>148</v>
      </c>
      <c r="E548" s="222" t="s">
        <v>1</v>
      </c>
      <c r="F548" s="223" t="s">
        <v>756</v>
      </c>
      <c r="G548" s="221"/>
      <c r="H548" s="224">
        <v>1100</v>
      </c>
      <c r="I548" s="225"/>
      <c r="J548" s="221"/>
      <c r="K548" s="221"/>
      <c r="L548" s="226"/>
      <c r="M548" s="227"/>
      <c r="N548" s="228"/>
      <c r="O548" s="228"/>
      <c r="P548" s="228"/>
      <c r="Q548" s="228"/>
      <c r="R548" s="228"/>
      <c r="S548" s="228"/>
      <c r="T548" s="229"/>
      <c r="AT548" s="230" t="s">
        <v>148</v>
      </c>
      <c r="AU548" s="230" t="s">
        <v>90</v>
      </c>
      <c r="AV548" s="13" t="s">
        <v>90</v>
      </c>
      <c r="AW548" s="13" t="s">
        <v>38</v>
      </c>
      <c r="AX548" s="13" t="s">
        <v>88</v>
      </c>
      <c r="AY548" s="230" t="s">
        <v>134</v>
      </c>
    </row>
    <row r="549" spans="1:65" s="2" customFormat="1" ht="16.5" customHeight="1">
      <c r="A549" s="34"/>
      <c r="B549" s="35"/>
      <c r="C549" s="203" t="s">
        <v>1011</v>
      </c>
      <c r="D549" s="203" t="s">
        <v>138</v>
      </c>
      <c r="E549" s="204" t="s">
        <v>1012</v>
      </c>
      <c r="F549" s="205" t="s">
        <v>1013</v>
      </c>
      <c r="G549" s="206" t="s">
        <v>428</v>
      </c>
      <c r="H549" s="207">
        <v>1100</v>
      </c>
      <c r="I549" s="208"/>
      <c r="J549" s="209">
        <f>ROUND(I549*H549,2)</f>
        <v>0</v>
      </c>
      <c r="K549" s="205" t="s">
        <v>142</v>
      </c>
      <c r="L549" s="39"/>
      <c r="M549" s="210" t="s">
        <v>1</v>
      </c>
      <c r="N549" s="211" t="s">
        <v>45</v>
      </c>
      <c r="O549" s="71"/>
      <c r="P549" s="212">
        <f>O549*H549</f>
        <v>0</v>
      </c>
      <c r="Q549" s="212">
        <v>0</v>
      </c>
      <c r="R549" s="212">
        <f>Q549*H549</f>
        <v>0</v>
      </c>
      <c r="S549" s="212">
        <v>0</v>
      </c>
      <c r="T549" s="213">
        <f>S549*H549</f>
        <v>0</v>
      </c>
      <c r="U549" s="34"/>
      <c r="V549" s="34"/>
      <c r="W549" s="34"/>
      <c r="X549" s="34"/>
      <c r="Y549" s="34"/>
      <c r="Z549" s="34"/>
      <c r="AA549" s="34"/>
      <c r="AB549" s="34"/>
      <c r="AC549" s="34"/>
      <c r="AD549" s="34"/>
      <c r="AE549" s="34"/>
      <c r="AR549" s="214" t="s">
        <v>143</v>
      </c>
      <c r="AT549" s="214" t="s">
        <v>138</v>
      </c>
      <c r="AU549" s="214" t="s">
        <v>90</v>
      </c>
      <c r="AY549" s="17" t="s">
        <v>134</v>
      </c>
      <c r="BE549" s="215">
        <f>IF(N549="základní",J549,0)</f>
        <v>0</v>
      </c>
      <c r="BF549" s="215">
        <f>IF(N549="snížená",J549,0)</f>
        <v>0</v>
      </c>
      <c r="BG549" s="215">
        <f>IF(N549="zákl. přenesená",J549,0)</f>
        <v>0</v>
      </c>
      <c r="BH549" s="215">
        <f>IF(N549="sníž. přenesená",J549,0)</f>
        <v>0</v>
      </c>
      <c r="BI549" s="215">
        <f>IF(N549="nulová",J549,0)</f>
        <v>0</v>
      </c>
      <c r="BJ549" s="17" t="s">
        <v>88</v>
      </c>
      <c r="BK549" s="215">
        <f>ROUND(I549*H549,2)</f>
        <v>0</v>
      </c>
      <c r="BL549" s="17" t="s">
        <v>143</v>
      </c>
      <c r="BM549" s="214" t="s">
        <v>1014</v>
      </c>
    </row>
    <row r="550" spans="1:65" s="2" customFormat="1" ht="19.5">
      <c r="A550" s="34"/>
      <c r="B550" s="35"/>
      <c r="C550" s="36"/>
      <c r="D550" s="216" t="s">
        <v>146</v>
      </c>
      <c r="E550" s="36"/>
      <c r="F550" s="217" t="s">
        <v>1015</v>
      </c>
      <c r="G550" s="36"/>
      <c r="H550" s="36"/>
      <c r="I550" s="115"/>
      <c r="J550" s="36"/>
      <c r="K550" s="36"/>
      <c r="L550" s="39"/>
      <c r="M550" s="218"/>
      <c r="N550" s="219"/>
      <c r="O550" s="71"/>
      <c r="P550" s="71"/>
      <c r="Q550" s="71"/>
      <c r="R550" s="71"/>
      <c r="S550" s="71"/>
      <c r="T550" s="72"/>
      <c r="U550" s="34"/>
      <c r="V550" s="34"/>
      <c r="W550" s="34"/>
      <c r="X550" s="34"/>
      <c r="Y550" s="34"/>
      <c r="Z550" s="34"/>
      <c r="AA550" s="34"/>
      <c r="AB550" s="34"/>
      <c r="AC550" s="34"/>
      <c r="AD550" s="34"/>
      <c r="AE550" s="34"/>
      <c r="AT550" s="17" t="s">
        <v>146</v>
      </c>
      <c r="AU550" s="17" t="s">
        <v>90</v>
      </c>
    </row>
    <row r="551" spans="1:65" s="13" customFormat="1" ht="11.25">
      <c r="B551" s="220"/>
      <c r="C551" s="221"/>
      <c r="D551" s="216" t="s">
        <v>148</v>
      </c>
      <c r="E551" s="222" t="s">
        <v>1</v>
      </c>
      <c r="F551" s="223" t="s">
        <v>1016</v>
      </c>
      <c r="G551" s="221"/>
      <c r="H551" s="224">
        <v>1100</v>
      </c>
      <c r="I551" s="225"/>
      <c r="J551" s="221"/>
      <c r="K551" s="221"/>
      <c r="L551" s="226"/>
      <c r="M551" s="227"/>
      <c r="N551" s="228"/>
      <c r="O551" s="228"/>
      <c r="P551" s="228"/>
      <c r="Q551" s="228"/>
      <c r="R551" s="228"/>
      <c r="S551" s="228"/>
      <c r="T551" s="229"/>
      <c r="AT551" s="230" t="s">
        <v>148</v>
      </c>
      <c r="AU551" s="230" t="s">
        <v>90</v>
      </c>
      <c r="AV551" s="13" t="s">
        <v>90</v>
      </c>
      <c r="AW551" s="13" t="s">
        <v>38</v>
      </c>
      <c r="AX551" s="13" t="s">
        <v>88</v>
      </c>
      <c r="AY551" s="230" t="s">
        <v>134</v>
      </c>
    </row>
    <row r="552" spans="1:65" s="2" customFormat="1" ht="16.5" customHeight="1">
      <c r="A552" s="34"/>
      <c r="B552" s="35"/>
      <c r="C552" s="203" t="s">
        <v>1017</v>
      </c>
      <c r="D552" s="203" t="s">
        <v>138</v>
      </c>
      <c r="E552" s="204" t="s">
        <v>1018</v>
      </c>
      <c r="F552" s="205" t="s">
        <v>1019</v>
      </c>
      <c r="G552" s="206" t="s">
        <v>428</v>
      </c>
      <c r="H552" s="207">
        <v>1100</v>
      </c>
      <c r="I552" s="208"/>
      <c r="J552" s="209">
        <f>ROUND(I552*H552,2)</f>
        <v>0</v>
      </c>
      <c r="K552" s="205" t="s">
        <v>142</v>
      </c>
      <c r="L552" s="39"/>
      <c r="M552" s="210" t="s">
        <v>1</v>
      </c>
      <c r="N552" s="211" t="s">
        <v>45</v>
      </c>
      <c r="O552" s="71"/>
      <c r="P552" s="212">
        <f>O552*H552</f>
        <v>0</v>
      </c>
      <c r="Q552" s="212">
        <v>0</v>
      </c>
      <c r="R552" s="212">
        <f>Q552*H552</f>
        <v>0</v>
      </c>
      <c r="S552" s="212">
        <v>0</v>
      </c>
      <c r="T552" s="213">
        <f>S552*H552</f>
        <v>0</v>
      </c>
      <c r="U552" s="34"/>
      <c r="V552" s="34"/>
      <c r="W552" s="34"/>
      <c r="X552" s="34"/>
      <c r="Y552" s="34"/>
      <c r="Z552" s="34"/>
      <c r="AA552" s="34"/>
      <c r="AB552" s="34"/>
      <c r="AC552" s="34"/>
      <c r="AD552" s="34"/>
      <c r="AE552" s="34"/>
      <c r="AR552" s="214" t="s">
        <v>143</v>
      </c>
      <c r="AT552" s="214" t="s">
        <v>138</v>
      </c>
      <c r="AU552" s="214" t="s">
        <v>90</v>
      </c>
      <c r="AY552" s="17" t="s">
        <v>134</v>
      </c>
      <c r="BE552" s="215">
        <f>IF(N552="základní",J552,0)</f>
        <v>0</v>
      </c>
      <c r="BF552" s="215">
        <f>IF(N552="snížená",J552,0)</f>
        <v>0</v>
      </c>
      <c r="BG552" s="215">
        <f>IF(N552="zákl. přenesená",J552,0)</f>
        <v>0</v>
      </c>
      <c r="BH552" s="215">
        <f>IF(N552="sníž. přenesená",J552,0)</f>
        <v>0</v>
      </c>
      <c r="BI552" s="215">
        <f>IF(N552="nulová",J552,0)</f>
        <v>0</v>
      </c>
      <c r="BJ552" s="17" t="s">
        <v>88</v>
      </c>
      <c r="BK552" s="215">
        <f>ROUND(I552*H552,2)</f>
        <v>0</v>
      </c>
      <c r="BL552" s="17" t="s">
        <v>143</v>
      </c>
      <c r="BM552" s="214" t="s">
        <v>1020</v>
      </c>
    </row>
    <row r="553" spans="1:65" s="2" customFormat="1" ht="19.5">
      <c r="A553" s="34"/>
      <c r="B553" s="35"/>
      <c r="C553" s="36"/>
      <c r="D553" s="216" t="s">
        <v>146</v>
      </c>
      <c r="E553" s="36"/>
      <c r="F553" s="217" t="s">
        <v>1015</v>
      </c>
      <c r="G553" s="36"/>
      <c r="H553" s="36"/>
      <c r="I553" s="115"/>
      <c r="J553" s="36"/>
      <c r="K553" s="36"/>
      <c r="L553" s="39"/>
      <c r="M553" s="218"/>
      <c r="N553" s="219"/>
      <c r="O553" s="71"/>
      <c r="P553" s="71"/>
      <c r="Q553" s="71"/>
      <c r="R553" s="71"/>
      <c r="S553" s="71"/>
      <c r="T553" s="72"/>
      <c r="U553" s="34"/>
      <c r="V553" s="34"/>
      <c r="W553" s="34"/>
      <c r="X553" s="34"/>
      <c r="Y553" s="34"/>
      <c r="Z553" s="34"/>
      <c r="AA553" s="34"/>
      <c r="AB553" s="34"/>
      <c r="AC553" s="34"/>
      <c r="AD553" s="34"/>
      <c r="AE553" s="34"/>
      <c r="AT553" s="17" t="s">
        <v>146</v>
      </c>
      <c r="AU553" s="17" t="s">
        <v>90</v>
      </c>
    </row>
    <row r="554" spans="1:65" s="13" customFormat="1" ht="11.25">
      <c r="B554" s="220"/>
      <c r="C554" s="221"/>
      <c r="D554" s="216" t="s">
        <v>148</v>
      </c>
      <c r="E554" s="222" t="s">
        <v>1</v>
      </c>
      <c r="F554" s="223" t="s">
        <v>1016</v>
      </c>
      <c r="G554" s="221"/>
      <c r="H554" s="224">
        <v>1100</v>
      </c>
      <c r="I554" s="225"/>
      <c r="J554" s="221"/>
      <c r="K554" s="221"/>
      <c r="L554" s="226"/>
      <c r="M554" s="227"/>
      <c r="N554" s="228"/>
      <c r="O554" s="228"/>
      <c r="P554" s="228"/>
      <c r="Q554" s="228"/>
      <c r="R554" s="228"/>
      <c r="S554" s="228"/>
      <c r="T554" s="229"/>
      <c r="AT554" s="230" t="s">
        <v>148</v>
      </c>
      <c r="AU554" s="230" t="s">
        <v>90</v>
      </c>
      <c r="AV554" s="13" t="s">
        <v>90</v>
      </c>
      <c r="AW554" s="13" t="s">
        <v>38</v>
      </c>
      <c r="AX554" s="13" t="s">
        <v>88</v>
      </c>
      <c r="AY554" s="230" t="s">
        <v>134</v>
      </c>
    </row>
    <row r="555" spans="1:65" s="2" customFormat="1" ht="16.5" customHeight="1">
      <c r="A555" s="34"/>
      <c r="B555" s="35"/>
      <c r="C555" s="203" t="s">
        <v>1021</v>
      </c>
      <c r="D555" s="203" t="s">
        <v>138</v>
      </c>
      <c r="E555" s="204" t="s">
        <v>1022</v>
      </c>
      <c r="F555" s="205" t="s">
        <v>1023</v>
      </c>
      <c r="G555" s="206" t="s">
        <v>428</v>
      </c>
      <c r="H555" s="207">
        <v>1100</v>
      </c>
      <c r="I555" s="208"/>
      <c r="J555" s="209">
        <f>ROUND(I555*H555,2)</f>
        <v>0</v>
      </c>
      <c r="K555" s="205" t="s">
        <v>142</v>
      </c>
      <c r="L555" s="39"/>
      <c r="M555" s="210" t="s">
        <v>1</v>
      </c>
      <c r="N555" s="211" t="s">
        <v>45</v>
      </c>
      <c r="O555" s="71"/>
      <c r="P555" s="212">
        <f>O555*H555</f>
        <v>0</v>
      </c>
      <c r="Q555" s="212">
        <v>0</v>
      </c>
      <c r="R555" s="212">
        <f>Q555*H555</f>
        <v>0</v>
      </c>
      <c r="S555" s="212">
        <v>0</v>
      </c>
      <c r="T555" s="213">
        <f>S555*H555</f>
        <v>0</v>
      </c>
      <c r="U555" s="34"/>
      <c r="V555" s="34"/>
      <c r="W555" s="34"/>
      <c r="X555" s="34"/>
      <c r="Y555" s="34"/>
      <c r="Z555" s="34"/>
      <c r="AA555" s="34"/>
      <c r="AB555" s="34"/>
      <c r="AC555" s="34"/>
      <c r="AD555" s="34"/>
      <c r="AE555" s="34"/>
      <c r="AR555" s="214" t="s">
        <v>143</v>
      </c>
      <c r="AT555" s="214" t="s">
        <v>138</v>
      </c>
      <c r="AU555" s="214" t="s">
        <v>90</v>
      </c>
      <c r="AY555" s="17" t="s">
        <v>134</v>
      </c>
      <c r="BE555" s="215">
        <f>IF(N555="základní",J555,0)</f>
        <v>0</v>
      </c>
      <c r="BF555" s="215">
        <f>IF(N555="snížená",J555,0)</f>
        <v>0</v>
      </c>
      <c r="BG555" s="215">
        <f>IF(N555="zákl. přenesená",J555,0)</f>
        <v>0</v>
      </c>
      <c r="BH555" s="215">
        <f>IF(N555="sníž. přenesená",J555,0)</f>
        <v>0</v>
      </c>
      <c r="BI555" s="215">
        <f>IF(N555="nulová",J555,0)</f>
        <v>0</v>
      </c>
      <c r="BJ555" s="17" t="s">
        <v>88</v>
      </c>
      <c r="BK555" s="215">
        <f>ROUND(I555*H555,2)</f>
        <v>0</v>
      </c>
      <c r="BL555" s="17" t="s">
        <v>143</v>
      </c>
      <c r="BM555" s="214" t="s">
        <v>1024</v>
      </c>
    </row>
    <row r="556" spans="1:65" s="2" customFormat="1" ht="19.5">
      <c r="A556" s="34"/>
      <c r="B556" s="35"/>
      <c r="C556" s="36"/>
      <c r="D556" s="216" t="s">
        <v>146</v>
      </c>
      <c r="E556" s="36"/>
      <c r="F556" s="217" t="s">
        <v>1015</v>
      </c>
      <c r="G556" s="36"/>
      <c r="H556" s="36"/>
      <c r="I556" s="115"/>
      <c r="J556" s="36"/>
      <c r="K556" s="36"/>
      <c r="L556" s="39"/>
      <c r="M556" s="218"/>
      <c r="N556" s="219"/>
      <c r="O556" s="71"/>
      <c r="P556" s="71"/>
      <c r="Q556" s="71"/>
      <c r="R556" s="71"/>
      <c r="S556" s="71"/>
      <c r="T556" s="72"/>
      <c r="U556" s="34"/>
      <c r="V556" s="34"/>
      <c r="W556" s="34"/>
      <c r="X556" s="34"/>
      <c r="Y556" s="34"/>
      <c r="Z556" s="34"/>
      <c r="AA556" s="34"/>
      <c r="AB556" s="34"/>
      <c r="AC556" s="34"/>
      <c r="AD556" s="34"/>
      <c r="AE556" s="34"/>
      <c r="AT556" s="17" t="s">
        <v>146</v>
      </c>
      <c r="AU556" s="17" t="s">
        <v>90</v>
      </c>
    </row>
    <row r="557" spans="1:65" s="13" customFormat="1" ht="11.25">
      <c r="B557" s="220"/>
      <c r="C557" s="221"/>
      <c r="D557" s="216" t="s">
        <v>148</v>
      </c>
      <c r="E557" s="222" t="s">
        <v>1</v>
      </c>
      <c r="F557" s="223" t="s">
        <v>1016</v>
      </c>
      <c r="G557" s="221"/>
      <c r="H557" s="224">
        <v>1100</v>
      </c>
      <c r="I557" s="225"/>
      <c r="J557" s="221"/>
      <c r="K557" s="221"/>
      <c r="L557" s="226"/>
      <c r="M557" s="227"/>
      <c r="N557" s="228"/>
      <c r="O557" s="228"/>
      <c r="P557" s="228"/>
      <c r="Q557" s="228"/>
      <c r="R557" s="228"/>
      <c r="S557" s="228"/>
      <c r="T557" s="229"/>
      <c r="AT557" s="230" t="s">
        <v>148</v>
      </c>
      <c r="AU557" s="230" t="s">
        <v>90</v>
      </c>
      <c r="AV557" s="13" t="s">
        <v>90</v>
      </c>
      <c r="AW557" s="13" t="s">
        <v>38</v>
      </c>
      <c r="AX557" s="13" t="s">
        <v>88</v>
      </c>
      <c r="AY557" s="230" t="s">
        <v>134</v>
      </c>
    </row>
    <row r="558" spans="1:65" s="2" customFormat="1" ht="16.5" customHeight="1">
      <c r="A558" s="34"/>
      <c r="B558" s="35"/>
      <c r="C558" s="203" t="s">
        <v>1025</v>
      </c>
      <c r="D558" s="203" t="s">
        <v>138</v>
      </c>
      <c r="E558" s="204" t="s">
        <v>1026</v>
      </c>
      <c r="F558" s="205" t="s">
        <v>1027</v>
      </c>
      <c r="G558" s="206" t="s">
        <v>428</v>
      </c>
      <c r="H558" s="207">
        <v>1100</v>
      </c>
      <c r="I558" s="208"/>
      <c r="J558" s="209">
        <f>ROUND(I558*H558,2)</f>
        <v>0</v>
      </c>
      <c r="K558" s="205" t="s">
        <v>142</v>
      </c>
      <c r="L558" s="39"/>
      <c r="M558" s="210" t="s">
        <v>1</v>
      </c>
      <c r="N558" s="211" t="s">
        <v>45</v>
      </c>
      <c r="O558" s="71"/>
      <c r="P558" s="212">
        <f>O558*H558</f>
        <v>0</v>
      </c>
      <c r="Q558" s="212">
        <v>3.0000000000000001E-5</v>
      </c>
      <c r="R558" s="212">
        <f>Q558*H558</f>
        <v>3.3000000000000002E-2</v>
      </c>
      <c r="S558" s="212">
        <v>0</v>
      </c>
      <c r="T558" s="213">
        <f>S558*H558</f>
        <v>0</v>
      </c>
      <c r="U558" s="34"/>
      <c r="V558" s="34"/>
      <c r="W558" s="34"/>
      <c r="X558" s="34"/>
      <c r="Y558" s="34"/>
      <c r="Z558" s="34"/>
      <c r="AA558" s="34"/>
      <c r="AB558" s="34"/>
      <c r="AC558" s="34"/>
      <c r="AD558" s="34"/>
      <c r="AE558" s="34"/>
      <c r="AR558" s="214" t="s">
        <v>222</v>
      </c>
      <c r="AT558" s="214" t="s">
        <v>138</v>
      </c>
      <c r="AU558" s="214" t="s">
        <v>90</v>
      </c>
      <c r="AY558" s="17" t="s">
        <v>134</v>
      </c>
      <c r="BE558" s="215">
        <f>IF(N558="základní",J558,0)</f>
        <v>0</v>
      </c>
      <c r="BF558" s="215">
        <f>IF(N558="snížená",J558,0)</f>
        <v>0</v>
      </c>
      <c r="BG558" s="215">
        <f>IF(N558="zákl. přenesená",J558,0)</f>
        <v>0</v>
      </c>
      <c r="BH558" s="215">
        <f>IF(N558="sníž. přenesená",J558,0)</f>
        <v>0</v>
      </c>
      <c r="BI558" s="215">
        <f>IF(N558="nulová",J558,0)</f>
        <v>0</v>
      </c>
      <c r="BJ558" s="17" t="s">
        <v>88</v>
      </c>
      <c r="BK558" s="215">
        <f>ROUND(I558*H558,2)</f>
        <v>0</v>
      </c>
      <c r="BL558" s="17" t="s">
        <v>222</v>
      </c>
      <c r="BM558" s="214" t="s">
        <v>1028</v>
      </c>
    </row>
    <row r="559" spans="1:65" s="2" customFormat="1" ht="19.5">
      <c r="A559" s="34"/>
      <c r="B559" s="35"/>
      <c r="C559" s="36"/>
      <c r="D559" s="216" t="s">
        <v>146</v>
      </c>
      <c r="E559" s="36"/>
      <c r="F559" s="217" t="s">
        <v>1015</v>
      </c>
      <c r="G559" s="36"/>
      <c r="H559" s="36"/>
      <c r="I559" s="115"/>
      <c r="J559" s="36"/>
      <c r="K559" s="36"/>
      <c r="L559" s="39"/>
      <c r="M559" s="218"/>
      <c r="N559" s="219"/>
      <c r="O559" s="71"/>
      <c r="P559" s="71"/>
      <c r="Q559" s="71"/>
      <c r="R559" s="71"/>
      <c r="S559" s="71"/>
      <c r="T559" s="72"/>
      <c r="U559" s="34"/>
      <c r="V559" s="34"/>
      <c r="W559" s="34"/>
      <c r="X559" s="34"/>
      <c r="Y559" s="34"/>
      <c r="Z559" s="34"/>
      <c r="AA559" s="34"/>
      <c r="AB559" s="34"/>
      <c r="AC559" s="34"/>
      <c r="AD559" s="34"/>
      <c r="AE559" s="34"/>
      <c r="AT559" s="17" t="s">
        <v>146</v>
      </c>
      <c r="AU559" s="17" t="s">
        <v>90</v>
      </c>
    </row>
    <row r="560" spans="1:65" s="13" customFormat="1" ht="11.25">
      <c r="B560" s="220"/>
      <c r="C560" s="221"/>
      <c r="D560" s="216" t="s">
        <v>148</v>
      </c>
      <c r="E560" s="222" t="s">
        <v>1</v>
      </c>
      <c r="F560" s="223" t="s">
        <v>1016</v>
      </c>
      <c r="G560" s="221"/>
      <c r="H560" s="224">
        <v>1100</v>
      </c>
      <c r="I560" s="225"/>
      <c r="J560" s="221"/>
      <c r="K560" s="221"/>
      <c r="L560" s="226"/>
      <c r="M560" s="227"/>
      <c r="N560" s="228"/>
      <c r="O560" s="228"/>
      <c r="P560" s="228"/>
      <c r="Q560" s="228"/>
      <c r="R560" s="228"/>
      <c r="S560" s="228"/>
      <c r="T560" s="229"/>
      <c r="AT560" s="230" t="s">
        <v>148</v>
      </c>
      <c r="AU560" s="230" t="s">
        <v>90</v>
      </c>
      <c r="AV560" s="13" t="s">
        <v>90</v>
      </c>
      <c r="AW560" s="13" t="s">
        <v>38</v>
      </c>
      <c r="AX560" s="13" t="s">
        <v>88</v>
      </c>
      <c r="AY560" s="230" t="s">
        <v>134</v>
      </c>
    </row>
    <row r="561" spans="1:65" s="2" customFormat="1" ht="21.75" customHeight="1">
      <c r="A561" s="34"/>
      <c r="B561" s="35"/>
      <c r="C561" s="203" t="s">
        <v>1029</v>
      </c>
      <c r="D561" s="203" t="s">
        <v>138</v>
      </c>
      <c r="E561" s="204" t="s">
        <v>1030</v>
      </c>
      <c r="F561" s="205" t="s">
        <v>1031</v>
      </c>
      <c r="G561" s="206" t="s">
        <v>428</v>
      </c>
      <c r="H561" s="207">
        <v>450</v>
      </c>
      <c r="I561" s="208"/>
      <c r="J561" s="209">
        <f>ROUND(I561*H561,2)</f>
        <v>0</v>
      </c>
      <c r="K561" s="205" t="s">
        <v>142</v>
      </c>
      <c r="L561" s="39"/>
      <c r="M561" s="210" t="s">
        <v>1</v>
      </c>
      <c r="N561" s="211" t="s">
        <v>45</v>
      </c>
      <c r="O561" s="71"/>
      <c r="P561" s="212">
        <f>O561*H561</f>
        <v>0</v>
      </c>
      <c r="Q561" s="212">
        <v>0.16370999999999999</v>
      </c>
      <c r="R561" s="212">
        <f>Q561*H561</f>
        <v>73.669499999999999</v>
      </c>
      <c r="S561" s="212">
        <v>0</v>
      </c>
      <c r="T561" s="213">
        <f>S561*H561</f>
        <v>0</v>
      </c>
      <c r="U561" s="34"/>
      <c r="V561" s="34"/>
      <c r="W561" s="34"/>
      <c r="X561" s="34"/>
      <c r="Y561" s="34"/>
      <c r="Z561" s="34"/>
      <c r="AA561" s="34"/>
      <c r="AB561" s="34"/>
      <c r="AC561" s="34"/>
      <c r="AD561" s="34"/>
      <c r="AE561" s="34"/>
      <c r="AR561" s="214" t="s">
        <v>143</v>
      </c>
      <c r="AT561" s="214" t="s">
        <v>138</v>
      </c>
      <c r="AU561" s="214" t="s">
        <v>90</v>
      </c>
      <c r="AY561" s="17" t="s">
        <v>134</v>
      </c>
      <c r="BE561" s="215">
        <f>IF(N561="základní",J561,0)</f>
        <v>0</v>
      </c>
      <c r="BF561" s="215">
        <f>IF(N561="snížená",J561,0)</f>
        <v>0</v>
      </c>
      <c r="BG561" s="215">
        <f>IF(N561="zákl. přenesená",J561,0)</f>
        <v>0</v>
      </c>
      <c r="BH561" s="215">
        <f>IF(N561="sníž. přenesená",J561,0)</f>
        <v>0</v>
      </c>
      <c r="BI561" s="215">
        <f>IF(N561="nulová",J561,0)</f>
        <v>0</v>
      </c>
      <c r="BJ561" s="17" t="s">
        <v>88</v>
      </c>
      <c r="BK561" s="215">
        <f>ROUND(I561*H561,2)</f>
        <v>0</v>
      </c>
      <c r="BL561" s="17" t="s">
        <v>143</v>
      </c>
      <c r="BM561" s="214" t="s">
        <v>1032</v>
      </c>
    </row>
    <row r="562" spans="1:65" s="2" customFormat="1" ht="97.5">
      <c r="A562" s="34"/>
      <c r="B562" s="35"/>
      <c r="C562" s="36"/>
      <c r="D562" s="216" t="s">
        <v>146</v>
      </c>
      <c r="E562" s="36"/>
      <c r="F562" s="217" t="s">
        <v>1033</v>
      </c>
      <c r="G562" s="36"/>
      <c r="H562" s="36"/>
      <c r="I562" s="115"/>
      <c r="J562" s="36"/>
      <c r="K562" s="36"/>
      <c r="L562" s="39"/>
      <c r="M562" s="218"/>
      <c r="N562" s="219"/>
      <c r="O562" s="71"/>
      <c r="P562" s="71"/>
      <c r="Q562" s="71"/>
      <c r="R562" s="71"/>
      <c r="S562" s="71"/>
      <c r="T562" s="72"/>
      <c r="U562" s="34"/>
      <c r="V562" s="34"/>
      <c r="W562" s="34"/>
      <c r="X562" s="34"/>
      <c r="Y562" s="34"/>
      <c r="Z562" s="34"/>
      <c r="AA562" s="34"/>
      <c r="AB562" s="34"/>
      <c r="AC562" s="34"/>
      <c r="AD562" s="34"/>
      <c r="AE562" s="34"/>
      <c r="AT562" s="17" t="s">
        <v>146</v>
      </c>
      <c r="AU562" s="17" t="s">
        <v>90</v>
      </c>
    </row>
    <row r="563" spans="1:65" s="2" customFormat="1" ht="21.75" customHeight="1">
      <c r="A563" s="34"/>
      <c r="B563" s="35"/>
      <c r="C563" s="255" t="s">
        <v>1034</v>
      </c>
      <c r="D563" s="255" t="s">
        <v>471</v>
      </c>
      <c r="E563" s="256" t="s">
        <v>1035</v>
      </c>
      <c r="F563" s="257" t="s">
        <v>1036</v>
      </c>
      <c r="G563" s="258" t="s">
        <v>428</v>
      </c>
      <c r="H563" s="259">
        <v>450</v>
      </c>
      <c r="I563" s="260"/>
      <c r="J563" s="261">
        <f>ROUND(I563*H563,2)</f>
        <v>0</v>
      </c>
      <c r="K563" s="257" t="s">
        <v>142</v>
      </c>
      <c r="L563" s="262"/>
      <c r="M563" s="263" t="s">
        <v>1</v>
      </c>
      <c r="N563" s="264" t="s">
        <v>45</v>
      </c>
      <c r="O563" s="71"/>
      <c r="P563" s="212">
        <f>O563*H563</f>
        <v>0</v>
      </c>
      <c r="Q563" s="212">
        <v>0.25755</v>
      </c>
      <c r="R563" s="212">
        <f>Q563*H563</f>
        <v>115.89749999999999</v>
      </c>
      <c r="S563" s="212">
        <v>0</v>
      </c>
      <c r="T563" s="213">
        <f>S563*H563</f>
        <v>0</v>
      </c>
      <c r="U563" s="34"/>
      <c r="V563" s="34"/>
      <c r="W563" s="34"/>
      <c r="X563" s="34"/>
      <c r="Y563" s="34"/>
      <c r="Z563" s="34"/>
      <c r="AA563" s="34"/>
      <c r="AB563" s="34"/>
      <c r="AC563" s="34"/>
      <c r="AD563" s="34"/>
      <c r="AE563" s="34"/>
      <c r="AR563" s="214" t="s">
        <v>183</v>
      </c>
      <c r="AT563" s="214" t="s">
        <v>471</v>
      </c>
      <c r="AU563" s="214" t="s">
        <v>90</v>
      </c>
      <c r="AY563" s="17" t="s">
        <v>134</v>
      </c>
      <c r="BE563" s="215">
        <f>IF(N563="základní",J563,0)</f>
        <v>0</v>
      </c>
      <c r="BF563" s="215">
        <f>IF(N563="snížená",J563,0)</f>
        <v>0</v>
      </c>
      <c r="BG563" s="215">
        <f>IF(N563="zákl. přenesená",J563,0)</f>
        <v>0</v>
      </c>
      <c r="BH563" s="215">
        <f>IF(N563="sníž. přenesená",J563,0)</f>
        <v>0</v>
      </c>
      <c r="BI563" s="215">
        <f>IF(N563="nulová",J563,0)</f>
        <v>0</v>
      </c>
      <c r="BJ563" s="17" t="s">
        <v>88</v>
      </c>
      <c r="BK563" s="215">
        <f>ROUND(I563*H563,2)</f>
        <v>0</v>
      </c>
      <c r="BL563" s="17" t="s">
        <v>143</v>
      </c>
      <c r="BM563" s="214" t="s">
        <v>1037</v>
      </c>
    </row>
    <row r="564" spans="1:65" s="2" customFormat="1" ht="21.75" customHeight="1">
      <c r="A564" s="34"/>
      <c r="B564" s="35"/>
      <c r="C564" s="203" t="s">
        <v>1038</v>
      </c>
      <c r="D564" s="203" t="s">
        <v>138</v>
      </c>
      <c r="E564" s="204" t="s">
        <v>1039</v>
      </c>
      <c r="F564" s="205" t="s">
        <v>1040</v>
      </c>
      <c r="G564" s="206" t="s">
        <v>157</v>
      </c>
      <c r="H564" s="207">
        <v>35946</v>
      </c>
      <c r="I564" s="208"/>
      <c r="J564" s="209">
        <f>ROUND(I564*H564,2)</f>
        <v>0</v>
      </c>
      <c r="K564" s="205" t="s">
        <v>142</v>
      </c>
      <c r="L564" s="39"/>
      <c r="M564" s="210" t="s">
        <v>1</v>
      </c>
      <c r="N564" s="211" t="s">
        <v>45</v>
      </c>
      <c r="O564" s="71"/>
      <c r="P564" s="212">
        <f>O564*H564</f>
        <v>0</v>
      </c>
      <c r="Q564" s="212">
        <v>0</v>
      </c>
      <c r="R564" s="212">
        <f>Q564*H564</f>
        <v>0</v>
      </c>
      <c r="S564" s="212">
        <v>0.02</v>
      </c>
      <c r="T564" s="213">
        <f>S564*H564</f>
        <v>718.92</v>
      </c>
      <c r="U564" s="34"/>
      <c r="V564" s="34"/>
      <c r="W564" s="34"/>
      <c r="X564" s="34"/>
      <c r="Y564" s="34"/>
      <c r="Z564" s="34"/>
      <c r="AA564" s="34"/>
      <c r="AB564" s="34"/>
      <c r="AC564" s="34"/>
      <c r="AD564" s="34"/>
      <c r="AE564" s="34"/>
      <c r="AR564" s="214" t="s">
        <v>143</v>
      </c>
      <c r="AT564" s="214" t="s">
        <v>138</v>
      </c>
      <c r="AU564" s="214" t="s">
        <v>90</v>
      </c>
      <c r="AY564" s="17" t="s">
        <v>134</v>
      </c>
      <c r="BE564" s="215">
        <f>IF(N564="základní",J564,0)</f>
        <v>0</v>
      </c>
      <c r="BF564" s="215">
        <f>IF(N564="snížená",J564,0)</f>
        <v>0</v>
      </c>
      <c r="BG564" s="215">
        <f>IF(N564="zákl. přenesená",J564,0)</f>
        <v>0</v>
      </c>
      <c r="BH564" s="215">
        <f>IF(N564="sníž. přenesená",J564,0)</f>
        <v>0</v>
      </c>
      <c r="BI564" s="215">
        <f>IF(N564="nulová",J564,0)</f>
        <v>0</v>
      </c>
      <c r="BJ564" s="17" t="s">
        <v>88</v>
      </c>
      <c r="BK564" s="215">
        <f>ROUND(I564*H564,2)</f>
        <v>0</v>
      </c>
      <c r="BL564" s="17" t="s">
        <v>143</v>
      </c>
      <c r="BM564" s="214" t="s">
        <v>1041</v>
      </c>
    </row>
    <row r="565" spans="1:65" s="2" customFormat="1" ht="68.25">
      <c r="A565" s="34"/>
      <c r="B565" s="35"/>
      <c r="C565" s="36"/>
      <c r="D565" s="216" t="s">
        <v>146</v>
      </c>
      <c r="E565" s="36"/>
      <c r="F565" s="217" t="s">
        <v>1042</v>
      </c>
      <c r="G565" s="36"/>
      <c r="H565" s="36"/>
      <c r="I565" s="115"/>
      <c r="J565" s="36"/>
      <c r="K565" s="36"/>
      <c r="L565" s="39"/>
      <c r="M565" s="218"/>
      <c r="N565" s="219"/>
      <c r="O565" s="71"/>
      <c r="P565" s="71"/>
      <c r="Q565" s="71"/>
      <c r="R565" s="71"/>
      <c r="S565" s="71"/>
      <c r="T565" s="72"/>
      <c r="U565" s="34"/>
      <c r="V565" s="34"/>
      <c r="W565" s="34"/>
      <c r="X565" s="34"/>
      <c r="Y565" s="34"/>
      <c r="Z565" s="34"/>
      <c r="AA565" s="34"/>
      <c r="AB565" s="34"/>
      <c r="AC565" s="34"/>
      <c r="AD565" s="34"/>
      <c r="AE565" s="34"/>
      <c r="AT565" s="17" t="s">
        <v>146</v>
      </c>
      <c r="AU565" s="17" t="s">
        <v>90</v>
      </c>
    </row>
    <row r="566" spans="1:65" s="13" customFormat="1" ht="11.25">
      <c r="B566" s="220"/>
      <c r="C566" s="221"/>
      <c r="D566" s="216" t="s">
        <v>148</v>
      </c>
      <c r="E566" s="222" t="s">
        <v>1</v>
      </c>
      <c r="F566" s="223" t="s">
        <v>1043</v>
      </c>
      <c r="G566" s="221"/>
      <c r="H566" s="224">
        <v>35946</v>
      </c>
      <c r="I566" s="225"/>
      <c r="J566" s="221"/>
      <c r="K566" s="221"/>
      <c r="L566" s="226"/>
      <c r="M566" s="227"/>
      <c r="N566" s="228"/>
      <c r="O566" s="228"/>
      <c r="P566" s="228"/>
      <c r="Q566" s="228"/>
      <c r="R566" s="228"/>
      <c r="S566" s="228"/>
      <c r="T566" s="229"/>
      <c r="AT566" s="230" t="s">
        <v>148</v>
      </c>
      <c r="AU566" s="230" t="s">
        <v>90</v>
      </c>
      <c r="AV566" s="13" t="s">
        <v>90</v>
      </c>
      <c r="AW566" s="13" t="s">
        <v>38</v>
      </c>
      <c r="AX566" s="13" t="s">
        <v>88</v>
      </c>
      <c r="AY566" s="230" t="s">
        <v>134</v>
      </c>
    </row>
    <row r="567" spans="1:65" s="2" customFormat="1" ht="21.75" customHeight="1">
      <c r="A567" s="34"/>
      <c r="B567" s="35"/>
      <c r="C567" s="203" t="s">
        <v>1044</v>
      </c>
      <c r="D567" s="203" t="s">
        <v>138</v>
      </c>
      <c r="E567" s="204" t="s">
        <v>1045</v>
      </c>
      <c r="F567" s="205" t="s">
        <v>1046</v>
      </c>
      <c r="G567" s="206" t="s">
        <v>428</v>
      </c>
      <c r="H567" s="207">
        <v>450</v>
      </c>
      <c r="I567" s="208"/>
      <c r="J567" s="209">
        <f>ROUND(I567*H567,2)</f>
        <v>0</v>
      </c>
      <c r="K567" s="205" t="s">
        <v>142</v>
      </c>
      <c r="L567" s="39"/>
      <c r="M567" s="210" t="s">
        <v>1</v>
      </c>
      <c r="N567" s="211" t="s">
        <v>45</v>
      </c>
      <c r="O567" s="71"/>
      <c r="P567" s="212">
        <f>O567*H567</f>
        <v>0</v>
      </c>
      <c r="Q567" s="212">
        <v>0</v>
      </c>
      <c r="R567" s="212">
        <f>Q567*H567</f>
        <v>0</v>
      </c>
      <c r="S567" s="212">
        <v>0.35</v>
      </c>
      <c r="T567" s="213">
        <f>S567*H567</f>
        <v>157.5</v>
      </c>
      <c r="U567" s="34"/>
      <c r="V567" s="34"/>
      <c r="W567" s="34"/>
      <c r="X567" s="34"/>
      <c r="Y567" s="34"/>
      <c r="Z567" s="34"/>
      <c r="AA567" s="34"/>
      <c r="AB567" s="34"/>
      <c r="AC567" s="34"/>
      <c r="AD567" s="34"/>
      <c r="AE567" s="34"/>
      <c r="AR567" s="214" t="s">
        <v>143</v>
      </c>
      <c r="AT567" s="214" t="s">
        <v>138</v>
      </c>
      <c r="AU567" s="214" t="s">
        <v>90</v>
      </c>
      <c r="AY567" s="17" t="s">
        <v>134</v>
      </c>
      <c r="BE567" s="215">
        <f>IF(N567="základní",J567,0)</f>
        <v>0</v>
      </c>
      <c r="BF567" s="215">
        <f>IF(N567="snížená",J567,0)</f>
        <v>0</v>
      </c>
      <c r="BG567" s="215">
        <f>IF(N567="zákl. přenesená",J567,0)</f>
        <v>0</v>
      </c>
      <c r="BH567" s="215">
        <f>IF(N567="sníž. přenesená",J567,0)</f>
        <v>0</v>
      </c>
      <c r="BI567" s="215">
        <f>IF(N567="nulová",J567,0)</f>
        <v>0</v>
      </c>
      <c r="BJ567" s="17" t="s">
        <v>88</v>
      </c>
      <c r="BK567" s="215">
        <f>ROUND(I567*H567,2)</f>
        <v>0</v>
      </c>
      <c r="BL567" s="17" t="s">
        <v>143</v>
      </c>
      <c r="BM567" s="214" t="s">
        <v>1047</v>
      </c>
    </row>
    <row r="568" spans="1:65" s="2" customFormat="1" ht="58.5">
      <c r="A568" s="34"/>
      <c r="B568" s="35"/>
      <c r="C568" s="36"/>
      <c r="D568" s="216" t="s">
        <v>146</v>
      </c>
      <c r="E568" s="36"/>
      <c r="F568" s="217" t="s">
        <v>1048</v>
      </c>
      <c r="G568" s="36"/>
      <c r="H568" s="36"/>
      <c r="I568" s="115"/>
      <c r="J568" s="36"/>
      <c r="K568" s="36"/>
      <c r="L568" s="39"/>
      <c r="M568" s="218"/>
      <c r="N568" s="219"/>
      <c r="O568" s="71"/>
      <c r="P568" s="71"/>
      <c r="Q568" s="71"/>
      <c r="R568" s="71"/>
      <c r="S568" s="71"/>
      <c r="T568" s="72"/>
      <c r="U568" s="34"/>
      <c r="V568" s="34"/>
      <c r="W568" s="34"/>
      <c r="X568" s="34"/>
      <c r="Y568" s="34"/>
      <c r="Z568" s="34"/>
      <c r="AA568" s="34"/>
      <c r="AB568" s="34"/>
      <c r="AC568" s="34"/>
      <c r="AD568" s="34"/>
      <c r="AE568" s="34"/>
      <c r="AT568" s="17" t="s">
        <v>146</v>
      </c>
      <c r="AU568" s="17" t="s">
        <v>90</v>
      </c>
    </row>
    <row r="569" spans="1:65" s="13" customFormat="1" ht="11.25">
      <c r="B569" s="220"/>
      <c r="C569" s="221"/>
      <c r="D569" s="216" t="s">
        <v>148</v>
      </c>
      <c r="E569" s="222" t="s">
        <v>1</v>
      </c>
      <c r="F569" s="223" t="s">
        <v>1049</v>
      </c>
      <c r="G569" s="221"/>
      <c r="H569" s="224">
        <v>450</v>
      </c>
      <c r="I569" s="225"/>
      <c r="J569" s="221"/>
      <c r="K569" s="221"/>
      <c r="L569" s="226"/>
      <c r="M569" s="227"/>
      <c r="N569" s="228"/>
      <c r="O569" s="228"/>
      <c r="P569" s="228"/>
      <c r="Q569" s="228"/>
      <c r="R569" s="228"/>
      <c r="S569" s="228"/>
      <c r="T569" s="229"/>
      <c r="AT569" s="230" t="s">
        <v>148</v>
      </c>
      <c r="AU569" s="230" t="s">
        <v>90</v>
      </c>
      <c r="AV569" s="13" t="s">
        <v>90</v>
      </c>
      <c r="AW569" s="13" t="s">
        <v>38</v>
      </c>
      <c r="AX569" s="13" t="s">
        <v>88</v>
      </c>
      <c r="AY569" s="230" t="s">
        <v>134</v>
      </c>
    </row>
    <row r="570" spans="1:65" s="14" customFormat="1" ht="11.25">
      <c r="B570" s="231"/>
      <c r="C570" s="232"/>
      <c r="D570" s="216" t="s">
        <v>148</v>
      </c>
      <c r="E570" s="233" t="s">
        <v>1</v>
      </c>
      <c r="F570" s="234" t="s">
        <v>188</v>
      </c>
      <c r="G570" s="232"/>
      <c r="H570" s="233" t="s">
        <v>1</v>
      </c>
      <c r="I570" s="235"/>
      <c r="J570" s="232"/>
      <c r="K570" s="232"/>
      <c r="L570" s="236"/>
      <c r="M570" s="237"/>
      <c r="N570" s="238"/>
      <c r="O570" s="238"/>
      <c r="P570" s="238"/>
      <c r="Q570" s="238"/>
      <c r="R570" s="238"/>
      <c r="S570" s="238"/>
      <c r="T570" s="239"/>
      <c r="AT570" s="240" t="s">
        <v>148</v>
      </c>
      <c r="AU570" s="240" t="s">
        <v>90</v>
      </c>
      <c r="AV570" s="14" t="s">
        <v>88</v>
      </c>
      <c r="AW570" s="14" t="s">
        <v>38</v>
      </c>
      <c r="AX570" s="14" t="s">
        <v>80</v>
      </c>
      <c r="AY570" s="240" t="s">
        <v>134</v>
      </c>
    </row>
    <row r="571" spans="1:65" s="2" customFormat="1" ht="21.75" customHeight="1">
      <c r="A571" s="34"/>
      <c r="B571" s="35"/>
      <c r="C571" s="203" t="s">
        <v>1050</v>
      </c>
      <c r="D571" s="203" t="s">
        <v>138</v>
      </c>
      <c r="E571" s="204" t="s">
        <v>1051</v>
      </c>
      <c r="F571" s="205" t="s">
        <v>1052</v>
      </c>
      <c r="G571" s="206" t="s">
        <v>428</v>
      </c>
      <c r="H571" s="207">
        <v>56</v>
      </c>
      <c r="I571" s="208"/>
      <c r="J571" s="209">
        <f>ROUND(I571*H571,2)</f>
        <v>0</v>
      </c>
      <c r="K571" s="205" t="s">
        <v>142</v>
      </c>
      <c r="L571" s="39"/>
      <c r="M571" s="210" t="s">
        <v>1</v>
      </c>
      <c r="N571" s="211" t="s">
        <v>45</v>
      </c>
      <c r="O571" s="71"/>
      <c r="P571" s="212">
        <f>O571*H571</f>
        <v>0</v>
      </c>
      <c r="Q571" s="212">
        <v>8.0000000000000007E-5</v>
      </c>
      <c r="R571" s="212">
        <f>Q571*H571</f>
        <v>4.4800000000000005E-3</v>
      </c>
      <c r="S571" s="212">
        <v>0</v>
      </c>
      <c r="T571" s="213">
        <f>S571*H571</f>
        <v>0</v>
      </c>
      <c r="U571" s="34"/>
      <c r="V571" s="34"/>
      <c r="W571" s="34"/>
      <c r="X571" s="34"/>
      <c r="Y571" s="34"/>
      <c r="Z571" s="34"/>
      <c r="AA571" s="34"/>
      <c r="AB571" s="34"/>
      <c r="AC571" s="34"/>
      <c r="AD571" s="34"/>
      <c r="AE571" s="34"/>
      <c r="AR571" s="214" t="s">
        <v>143</v>
      </c>
      <c r="AT571" s="214" t="s">
        <v>138</v>
      </c>
      <c r="AU571" s="214" t="s">
        <v>90</v>
      </c>
      <c r="AY571" s="17" t="s">
        <v>134</v>
      </c>
      <c r="BE571" s="215">
        <f>IF(N571="základní",J571,0)</f>
        <v>0</v>
      </c>
      <c r="BF571" s="215">
        <f>IF(N571="snížená",J571,0)</f>
        <v>0</v>
      </c>
      <c r="BG571" s="215">
        <f>IF(N571="zákl. přenesená",J571,0)</f>
        <v>0</v>
      </c>
      <c r="BH571" s="215">
        <f>IF(N571="sníž. přenesená",J571,0)</f>
        <v>0</v>
      </c>
      <c r="BI571" s="215">
        <f>IF(N571="nulová",J571,0)</f>
        <v>0</v>
      </c>
      <c r="BJ571" s="17" t="s">
        <v>88</v>
      </c>
      <c r="BK571" s="215">
        <f>ROUND(I571*H571,2)</f>
        <v>0</v>
      </c>
      <c r="BL571" s="17" t="s">
        <v>143</v>
      </c>
      <c r="BM571" s="214" t="s">
        <v>1053</v>
      </c>
    </row>
    <row r="572" spans="1:65" s="2" customFormat="1" ht="68.25">
      <c r="A572" s="34"/>
      <c r="B572" s="35"/>
      <c r="C572" s="36"/>
      <c r="D572" s="216" t="s">
        <v>146</v>
      </c>
      <c r="E572" s="36"/>
      <c r="F572" s="217" t="s">
        <v>1054</v>
      </c>
      <c r="G572" s="36"/>
      <c r="H572" s="36"/>
      <c r="I572" s="115"/>
      <c r="J572" s="36"/>
      <c r="K572" s="36"/>
      <c r="L572" s="39"/>
      <c r="M572" s="218"/>
      <c r="N572" s="219"/>
      <c r="O572" s="71"/>
      <c r="P572" s="71"/>
      <c r="Q572" s="71"/>
      <c r="R572" s="71"/>
      <c r="S572" s="71"/>
      <c r="T572" s="72"/>
      <c r="U572" s="34"/>
      <c r="V572" s="34"/>
      <c r="W572" s="34"/>
      <c r="X572" s="34"/>
      <c r="Y572" s="34"/>
      <c r="Z572" s="34"/>
      <c r="AA572" s="34"/>
      <c r="AB572" s="34"/>
      <c r="AC572" s="34"/>
      <c r="AD572" s="34"/>
      <c r="AE572" s="34"/>
      <c r="AT572" s="17" t="s">
        <v>146</v>
      </c>
      <c r="AU572" s="17" t="s">
        <v>90</v>
      </c>
    </row>
    <row r="573" spans="1:65" s="13" customFormat="1" ht="11.25">
      <c r="B573" s="220"/>
      <c r="C573" s="221"/>
      <c r="D573" s="216" t="s">
        <v>148</v>
      </c>
      <c r="E573" s="222" t="s">
        <v>1</v>
      </c>
      <c r="F573" s="223" t="s">
        <v>1055</v>
      </c>
      <c r="G573" s="221"/>
      <c r="H573" s="224">
        <v>56</v>
      </c>
      <c r="I573" s="225"/>
      <c r="J573" s="221"/>
      <c r="K573" s="221"/>
      <c r="L573" s="226"/>
      <c r="M573" s="227"/>
      <c r="N573" s="228"/>
      <c r="O573" s="228"/>
      <c r="P573" s="228"/>
      <c r="Q573" s="228"/>
      <c r="R573" s="228"/>
      <c r="S573" s="228"/>
      <c r="T573" s="229"/>
      <c r="AT573" s="230" t="s">
        <v>148</v>
      </c>
      <c r="AU573" s="230" t="s">
        <v>90</v>
      </c>
      <c r="AV573" s="13" t="s">
        <v>90</v>
      </c>
      <c r="AW573" s="13" t="s">
        <v>38</v>
      </c>
      <c r="AX573" s="13" t="s">
        <v>88</v>
      </c>
      <c r="AY573" s="230" t="s">
        <v>134</v>
      </c>
    </row>
    <row r="574" spans="1:65" s="2" customFormat="1" ht="16.5" customHeight="1">
      <c r="A574" s="34"/>
      <c r="B574" s="35"/>
      <c r="C574" s="203" t="s">
        <v>1056</v>
      </c>
      <c r="D574" s="203" t="s">
        <v>138</v>
      </c>
      <c r="E574" s="204" t="s">
        <v>1057</v>
      </c>
      <c r="F574" s="205" t="s">
        <v>1058</v>
      </c>
      <c r="G574" s="206" t="s">
        <v>428</v>
      </c>
      <c r="H574" s="207">
        <v>2407</v>
      </c>
      <c r="I574" s="208"/>
      <c r="J574" s="209">
        <f>ROUND(I574*H574,2)</f>
        <v>0</v>
      </c>
      <c r="K574" s="205" t="s">
        <v>142</v>
      </c>
      <c r="L574" s="39"/>
      <c r="M574" s="210" t="s">
        <v>1</v>
      </c>
      <c r="N574" s="211" t="s">
        <v>45</v>
      </c>
      <c r="O574" s="71"/>
      <c r="P574" s="212">
        <f>O574*H574</f>
        <v>0</v>
      </c>
      <c r="Q574" s="212">
        <v>0</v>
      </c>
      <c r="R574" s="212">
        <f>Q574*H574</f>
        <v>0</v>
      </c>
      <c r="S574" s="212">
        <v>0</v>
      </c>
      <c r="T574" s="213">
        <f>S574*H574</f>
        <v>0</v>
      </c>
      <c r="U574" s="34"/>
      <c r="V574" s="34"/>
      <c r="W574" s="34"/>
      <c r="X574" s="34"/>
      <c r="Y574" s="34"/>
      <c r="Z574" s="34"/>
      <c r="AA574" s="34"/>
      <c r="AB574" s="34"/>
      <c r="AC574" s="34"/>
      <c r="AD574" s="34"/>
      <c r="AE574" s="34"/>
      <c r="AR574" s="214" t="s">
        <v>143</v>
      </c>
      <c r="AT574" s="214" t="s">
        <v>138</v>
      </c>
      <c r="AU574" s="214" t="s">
        <v>90</v>
      </c>
      <c r="AY574" s="17" t="s">
        <v>134</v>
      </c>
      <c r="BE574" s="215">
        <f>IF(N574="základní",J574,0)</f>
        <v>0</v>
      </c>
      <c r="BF574" s="215">
        <f>IF(N574="snížená",J574,0)</f>
        <v>0</v>
      </c>
      <c r="BG574" s="215">
        <f>IF(N574="zákl. přenesená",J574,0)</f>
        <v>0</v>
      </c>
      <c r="BH574" s="215">
        <f>IF(N574="sníž. přenesená",J574,0)</f>
        <v>0</v>
      </c>
      <c r="BI574" s="215">
        <f>IF(N574="nulová",J574,0)</f>
        <v>0</v>
      </c>
      <c r="BJ574" s="17" t="s">
        <v>88</v>
      </c>
      <c r="BK574" s="215">
        <f>ROUND(I574*H574,2)</f>
        <v>0</v>
      </c>
      <c r="BL574" s="17" t="s">
        <v>143</v>
      </c>
      <c r="BM574" s="214" t="s">
        <v>1059</v>
      </c>
    </row>
    <row r="575" spans="1:65" s="2" customFormat="1" ht="58.5">
      <c r="A575" s="34"/>
      <c r="B575" s="35"/>
      <c r="C575" s="36"/>
      <c r="D575" s="216" t="s">
        <v>146</v>
      </c>
      <c r="E575" s="36"/>
      <c r="F575" s="217" t="s">
        <v>1060</v>
      </c>
      <c r="G575" s="36"/>
      <c r="H575" s="36"/>
      <c r="I575" s="115"/>
      <c r="J575" s="36"/>
      <c r="K575" s="36"/>
      <c r="L575" s="39"/>
      <c r="M575" s="218"/>
      <c r="N575" s="219"/>
      <c r="O575" s="71"/>
      <c r="P575" s="71"/>
      <c r="Q575" s="71"/>
      <c r="R575" s="71"/>
      <c r="S575" s="71"/>
      <c r="T575" s="72"/>
      <c r="U575" s="34"/>
      <c r="V575" s="34"/>
      <c r="W575" s="34"/>
      <c r="X575" s="34"/>
      <c r="Y575" s="34"/>
      <c r="Z575" s="34"/>
      <c r="AA575" s="34"/>
      <c r="AB575" s="34"/>
      <c r="AC575" s="34"/>
      <c r="AD575" s="34"/>
      <c r="AE575" s="34"/>
      <c r="AT575" s="17" t="s">
        <v>146</v>
      </c>
      <c r="AU575" s="17" t="s">
        <v>90</v>
      </c>
    </row>
    <row r="576" spans="1:65" s="13" customFormat="1" ht="11.25">
      <c r="B576" s="220"/>
      <c r="C576" s="221"/>
      <c r="D576" s="216" t="s">
        <v>148</v>
      </c>
      <c r="E576" s="222" t="s">
        <v>1</v>
      </c>
      <c r="F576" s="223" t="s">
        <v>1061</v>
      </c>
      <c r="G576" s="221"/>
      <c r="H576" s="224">
        <v>2407</v>
      </c>
      <c r="I576" s="225"/>
      <c r="J576" s="221"/>
      <c r="K576" s="221"/>
      <c r="L576" s="226"/>
      <c r="M576" s="227"/>
      <c r="N576" s="228"/>
      <c r="O576" s="228"/>
      <c r="P576" s="228"/>
      <c r="Q576" s="228"/>
      <c r="R576" s="228"/>
      <c r="S576" s="228"/>
      <c r="T576" s="229"/>
      <c r="AT576" s="230" t="s">
        <v>148</v>
      </c>
      <c r="AU576" s="230" t="s">
        <v>90</v>
      </c>
      <c r="AV576" s="13" t="s">
        <v>90</v>
      </c>
      <c r="AW576" s="13" t="s">
        <v>38</v>
      </c>
      <c r="AX576" s="13" t="s">
        <v>88</v>
      </c>
      <c r="AY576" s="230" t="s">
        <v>134</v>
      </c>
    </row>
    <row r="577" spans="1:65" s="2" customFormat="1" ht="44.25" customHeight="1">
      <c r="A577" s="34"/>
      <c r="B577" s="35"/>
      <c r="C577" s="203" t="s">
        <v>1062</v>
      </c>
      <c r="D577" s="203" t="s">
        <v>138</v>
      </c>
      <c r="E577" s="204" t="s">
        <v>1063</v>
      </c>
      <c r="F577" s="205" t="s">
        <v>1064</v>
      </c>
      <c r="G577" s="206" t="s">
        <v>584</v>
      </c>
      <c r="H577" s="207">
        <v>4</v>
      </c>
      <c r="I577" s="208"/>
      <c r="J577" s="209">
        <f>ROUND(I577*H577,2)</f>
        <v>0</v>
      </c>
      <c r="K577" s="205" t="s">
        <v>142</v>
      </c>
      <c r="L577" s="39"/>
      <c r="M577" s="210" t="s">
        <v>1</v>
      </c>
      <c r="N577" s="211" t="s">
        <v>45</v>
      </c>
      <c r="O577" s="71"/>
      <c r="P577" s="212">
        <f>O577*H577</f>
        <v>0</v>
      </c>
      <c r="Q577" s="212">
        <v>0</v>
      </c>
      <c r="R577" s="212">
        <f>Q577*H577</f>
        <v>0</v>
      </c>
      <c r="S577" s="212">
        <v>0</v>
      </c>
      <c r="T577" s="213">
        <f>S577*H577</f>
        <v>0</v>
      </c>
      <c r="U577" s="34"/>
      <c r="V577" s="34"/>
      <c r="W577" s="34"/>
      <c r="X577" s="34"/>
      <c r="Y577" s="34"/>
      <c r="Z577" s="34"/>
      <c r="AA577" s="34"/>
      <c r="AB577" s="34"/>
      <c r="AC577" s="34"/>
      <c r="AD577" s="34"/>
      <c r="AE577" s="34"/>
      <c r="AR577" s="214" t="s">
        <v>222</v>
      </c>
      <c r="AT577" s="214" t="s">
        <v>138</v>
      </c>
      <c r="AU577" s="214" t="s">
        <v>90</v>
      </c>
      <c r="AY577" s="17" t="s">
        <v>134</v>
      </c>
      <c r="BE577" s="215">
        <f>IF(N577="základní",J577,0)</f>
        <v>0</v>
      </c>
      <c r="BF577" s="215">
        <f>IF(N577="snížená",J577,0)</f>
        <v>0</v>
      </c>
      <c r="BG577" s="215">
        <f>IF(N577="zákl. přenesená",J577,0)</f>
        <v>0</v>
      </c>
      <c r="BH577" s="215">
        <f>IF(N577="sníž. přenesená",J577,0)</f>
        <v>0</v>
      </c>
      <c r="BI577" s="215">
        <f>IF(N577="nulová",J577,0)</f>
        <v>0</v>
      </c>
      <c r="BJ577" s="17" t="s">
        <v>88</v>
      </c>
      <c r="BK577" s="215">
        <f>ROUND(I577*H577,2)</f>
        <v>0</v>
      </c>
      <c r="BL577" s="17" t="s">
        <v>222</v>
      </c>
      <c r="BM577" s="214" t="s">
        <v>1065</v>
      </c>
    </row>
    <row r="578" spans="1:65" s="12" customFormat="1" ht="22.9" customHeight="1">
      <c r="B578" s="187"/>
      <c r="C578" s="188"/>
      <c r="D578" s="189" t="s">
        <v>79</v>
      </c>
      <c r="E578" s="201" t="s">
        <v>1066</v>
      </c>
      <c r="F578" s="201" t="s">
        <v>1067</v>
      </c>
      <c r="G578" s="188"/>
      <c r="H578" s="188"/>
      <c r="I578" s="191"/>
      <c r="J578" s="202">
        <f>BK578</f>
        <v>0</v>
      </c>
      <c r="K578" s="188"/>
      <c r="L578" s="193"/>
      <c r="M578" s="194"/>
      <c r="N578" s="195"/>
      <c r="O578" s="195"/>
      <c r="P578" s="196">
        <f>SUM(P579:P646)</f>
        <v>0</v>
      </c>
      <c r="Q578" s="195"/>
      <c r="R578" s="196">
        <f>SUM(R579:R646)</f>
        <v>23.914000000000001</v>
      </c>
      <c r="S578" s="195"/>
      <c r="T578" s="197">
        <f>SUM(T579:T646)</f>
        <v>2.972</v>
      </c>
      <c r="AR578" s="198" t="s">
        <v>88</v>
      </c>
      <c r="AT578" s="199" t="s">
        <v>79</v>
      </c>
      <c r="AU578" s="199" t="s">
        <v>88</v>
      </c>
      <c r="AY578" s="198" t="s">
        <v>134</v>
      </c>
      <c r="BK578" s="200">
        <f>SUM(BK579:BK646)</f>
        <v>0</v>
      </c>
    </row>
    <row r="579" spans="1:65" s="2" customFormat="1" ht="16.5" customHeight="1">
      <c r="A579" s="34"/>
      <c r="B579" s="35"/>
      <c r="C579" s="203" t="s">
        <v>1068</v>
      </c>
      <c r="D579" s="203" t="s">
        <v>138</v>
      </c>
      <c r="E579" s="204" t="s">
        <v>1069</v>
      </c>
      <c r="F579" s="205" t="s">
        <v>1070</v>
      </c>
      <c r="G579" s="206" t="s">
        <v>428</v>
      </c>
      <c r="H579" s="207">
        <v>4425</v>
      </c>
      <c r="I579" s="208"/>
      <c r="J579" s="209">
        <f>ROUND(I579*H579,2)</f>
        <v>0</v>
      </c>
      <c r="K579" s="205" t="s">
        <v>142</v>
      </c>
      <c r="L579" s="39"/>
      <c r="M579" s="210" t="s">
        <v>1</v>
      </c>
      <c r="N579" s="211" t="s">
        <v>45</v>
      </c>
      <c r="O579" s="71"/>
      <c r="P579" s="212">
        <f>O579*H579</f>
        <v>0</v>
      </c>
      <c r="Q579" s="212">
        <v>0</v>
      </c>
      <c r="R579" s="212">
        <f>Q579*H579</f>
        <v>0</v>
      </c>
      <c r="S579" s="212">
        <v>0</v>
      </c>
      <c r="T579" s="213">
        <f>S579*H579</f>
        <v>0</v>
      </c>
      <c r="U579" s="34"/>
      <c r="V579" s="34"/>
      <c r="W579" s="34"/>
      <c r="X579" s="34"/>
      <c r="Y579" s="34"/>
      <c r="Z579" s="34"/>
      <c r="AA579" s="34"/>
      <c r="AB579" s="34"/>
      <c r="AC579" s="34"/>
      <c r="AD579" s="34"/>
      <c r="AE579" s="34"/>
      <c r="AR579" s="214" t="s">
        <v>143</v>
      </c>
      <c r="AT579" s="214" t="s">
        <v>138</v>
      </c>
      <c r="AU579" s="214" t="s">
        <v>90</v>
      </c>
      <c r="AY579" s="17" t="s">
        <v>134</v>
      </c>
      <c r="BE579" s="215">
        <f>IF(N579="základní",J579,0)</f>
        <v>0</v>
      </c>
      <c r="BF579" s="215">
        <f>IF(N579="snížená",J579,0)</f>
        <v>0</v>
      </c>
      <c r="BG579" s="215">
        <f>IF(N579="zákl. přenesená",J579,0)</f>
        <v>0</v>
      </c>
      <c r="BH579" s="215">
        <f>IF(N579="sníž. přenesená",J579,0)</f>
        <v>0</v>
      </c>
      <c r="BI579" s="215">
        <f>IF(N579="nulová",J579,0)</f>
        <v>0</v>
      </c>
      <c r="BJ579" s="17" t="s">
        <v>88</v>
      </c>
      <c r="BK579" s="215">
        <f>ROUND(I579*H579,2)</f>
        <v>0</v>
      </c>
      <c r="BL579" s="17" t="s">
        <v>143</v>
      </c>
      <c r="BM579" s="214" t="s">
        <v>1071</v>
      </c>
    </row>
    <row r="580" spans="1:65" s="2" customFormat="1" ht="39">
      <c r="A580" s="34"/>
      <c r="B580" s="35"/>
      <c r="C580" s="36"/>
      <c r="D580" s="216" t="s">
        <v>146</v>
      </c>
      <c r="E580" s="36"/>
      <c r="F580" s="217" t="s">
        <v>1072</v>
      </c>
      <c r="G580" s="36"/>
      <c r="H580" s="36"/>
      <c r="I580" s="115"/>
      <c r="J580" s="36"/>
      <c r="K580" s="36"/>
      <c r="L580" s="39"/>
      <c r="M580" s="218"/>
      <c r="N580" s="219"/>
      <c r="O580" s="71"/>
      <c r="P580" s="71"/>
      <c r="Q580" s="71"/>
      <c r="R580" s="71"/>
      <c r="S580" s="71"/>
      <c r="T580" s="72"/>
      <c r="U580" s="34"/>
      <c r="V580" s="34"/>
      <c r="W580" s="34"/>
      <c r="X580" s="34"/>
      <c r="Y580" s="34"/>
      <c r="Z580" s="34"/>
      <c r="AA580" s="34"/>
      <c r="AB580" s="34"/>
      <c r="AC580" s="34"/>
      <c r="AD580" s="34"/>
      <c r="AE580" s="34"/>
      <c r="AT580" s="17" t="s">
        <v>146</v>
      </c>
      <c r="AU580" s="17" t="s">
        <v>90</v>
      </c>
    </row>
    <row r="581" spans="1:65" s="13" customFormat="1" ht="11.25">
      <c r="B581" s="220"/>
      <c r="C581" s="221"/>
      <c r="D581" s="216" t="s">
        <v>148</v>
      </c>
      <c r="E581" s="222" t="s">
        <v>1</v>
      </c>
      <c r="F581" s="223" t="s">
        <v>1073</v>
      </c>
      <c r="G581" s="221"/>
      <c r="H581" s="224">
        <v>4425</v>
      </c>
      <c r="I581" s="225"/>
      <c r="J581" s="221"/>
      <c r="K581" s="221"/>
      <c r="L581" s="226"/>
      <c r="M581" s="227"/>
      <c r="N581" s="228"/>
      <c r="O581" s="228"/>
      <c r="P581" s="228"/>
      <c r="Q581" s="228"/>
      <c r="R581" s="228"/>
      <c r="S581" s="228"/>
      <c r="T581" s="229"/>
      <c r="AT581" s="230" t="s">
        <v>148</v>
      </c>
      <c r="AU581" s="230" t="s">
        <v>90</v>
      </c>
      <c r="AV581" s="13" t="s">
        <v>90</v>
      </c>
      <c r="AW581" s="13" t="s">
        <v>38</v>
      </c>
      <c r="AX581" s="13" t="s">
        <v>88</v>
      </c>
      <c r="AY581" s="230" t="s">
        <v>134</v>
      </c>
    </row>
    <row r="582" spans="1:65" s="14" customFormat="1" ht="11.25">
      <c r="B582" s="231"/>
      <c r="C582" s="232"/>
      <c r="D582" s="216" t="s">
        <v>148</v>
      </c>
      <c r="E582" s="233" t="s">
        <v>1</v>
      </c>
      <c r="F582" s="234" t="s">
        <v>812</v>
      </c>
      <c r="G582" s="232"/>
      <c r="H582" s="233" t="s">
        <v>1</v>
      </c>
      <c r="I582" s="235"/>
      <c r="J582" s="232"/>
      <c r="K582" s="232"/>
      <c r="L582" s="236"/>
      <c r="M582" s="237"/>
      <c r="N582" s="238"/>
      <c r="O582" s="238"/>
      <c r="P582" s="238"/>
      <c r="Q582" s="238"/>
      <c r="R582" s="238"/>
      <c r="S582" s="238"/>
      <c r="T582" s="239"/>
      <c r="AT582" s="240" t="s">
        <v>148</v>
      </c>
      <c r="AU582" s="240" t="s">
        <v>90</v>
      </c>
      <c r="AV582" s="14" t="s">
        <v>88</v>
      </c>
      <c r="AW582" s="14" t="s">
        <v>38</v>
      </c>
      <c r="AX582" s="14" t="s">
        <v>80</v>
      </c>
      <c r="AY582" s="240" t="s">
        <v>134</v>
      </c>
    </row>
    <row r="583" spans="1:65" s="2" customFormat="1" ht="16.5" customHeight="1">
      <c r="A583" s="34"/>
      <c r="B583" s="35"/>
      <c r="C583" s="203" t="s">
        <v>1074</v>
      </c>
      <c r="D583" s="203" t="s">
        <v>138</v>
      </c>
      <c r="E583" s="204" t="s">
        <v>1075</v>
      </c>
      <c r="F583" s="205" t="s">
        <v>1076</v>
      </c>
      <c r="G583" s="206" t="s">
        <v>157</v>
      </c>
      <c r="H583" s="207">
        <v>610</v>
      </c>
      <c r="I583" s="208"/>
      <c r="J583" s="209">
        <f>ROUND(I583*H583,2)</f>
        <v>0</v>
      </c>
      <c r="K583" s="205" t="s">
        <v>142</v>
      </c>
      <c r="L583" s="39"/>
      <c r="M583" s="210" t="s">
        <v>1</v>
      </c>
      <c r="N583" s="211" t="s">
        <v>45</v>
      </c>
      <c r="O583" s="71"/>
      <c r="P583" s="212">
        <f>O583*H583</f>
        <v>0</v>
      </c>
      <c r="Q583" s="212">
        <v>1.0000000000000001E-5</v>
      </c>
      <c r="R583" s="212">
        <f>Q583*H583</f>
        <v>6.1000000000000004E-3</v>
      </c>
      <c r="S583" s="212">
        <v>0</v>
      </c>
      <c r="T583" s="213">
        <f>S583*H583</f>
        <v>0</v>
      </c>
      <c r="U583" s="34"/>
      <c r="V583" s="34"/>
      <c r="W583" s="34"/>
      <c r="X583" s="34"/>
      <c r="Y583" s="34"/>
      <c r="Z583" s="34"/>
      <c r="AA583" s="34"/>
      <c r="AB583" s="34"/>
      <c r="AC583" s="34"/>
      <c r="AD583" s="34"/>
      <c r="AE583" s="34"/>
      <c r="AR583" s="214" t="s">
        <v>143</v>
      </c>
      <c r="AT583" s="214" t="s">
        <v>138</v>
      </c>
      <c r="AU583" s="214" t="s">
        <v>90</v>
      </c>
      <c r="AY583" s="17" t="s">
        <v>134</v>
      </c>
      <c r="BE583" s="215">
        <f>IF(N583="základní",J583,0)</f>
        <v>0</v>
      </c>
      <c r="BF583" s="215">
        <f>IF(N583="snížená",J583,0)</f>
        <v>0</v>
      </c>
      <c r="BG583" s="215">
        <f>IF(N583="zákl. přenesená",J583,0)</f>
        <v>0</v>
      </c>
      <c r="BH583" s="215">
        <f>IF(N583="sníž. přenesená",J583,0)</f>
        <v>0</v>
      </c>
      <c r="BI583" s="215">
        <f>IF(N583="nulová",J583,0)</f>
        <v>0</v>
      </c>
      <c r="BJ583" s="17" t="s">
        <v>88</v>
      </c>
      <c r="BK583" s="215">
        <f>ROUND(I583*H583,2)</f>
        <v>0</v>
      </c>
      <c r="BL583" s="17" t="s">
        <v>143</v>
      </c>
      <c r="BM583" s="214" t="s">
        <v>1077</v>
      </c>
    </row>
    <row r="584" spans="1:65" s="2" customFormat="1" ht="39">
      <c r="A584" s="34"/>
      <c r="B584" s="35"/>
      <c r="C584" s="36"/>
      <c r="D584" s="216" t="s">
        <v>146</v>
      </c>
      <c r="E584" s="36"/>
      <c r="F584" s="217" t="s">
        <v>1072</v>
      </c>
      <c r="G584" s="36"/>
      <c r="H584" s="36"/>
      <c r="I584" s="115"/>
      <c r="J584" s="36"/>
      <c r="K584" s="36"/>
      <c r="L584" s="39"/>
      <c r="M584" s="218"/>
      <c r="N584" s="219"/>
      <c r="O584" s="71"/>
      <c r="P584" s="71"/>
      <c r="Q584" s="71"/>
      <c r="R584" s="71"/>
      <c r="S584" s="71"/>
      <c r="T584" s="72"/>
      <c r="U584" s="34"/>
      <c r="V584" s="34"/>
      <c r="W584" s="34"/>
      <c r="X584" s="34"/>
      <c r="Y584" s="34"/>
      <c r="Z584" s="34"/>
      <c r="AA584" s="34"/>
      <c r="AB584" s="34"/>
      <c r="AC584" s="34"/>
      <c r="AD584" s="34"/>
      <c r="AE584" s="34"/>
      <c r="AT584" s="17" t="s">
        <v>146</v>
      </c>
      <c r="AU584" s="17" t="s">
        <v>90</v>
      </c>
    </row>
    <row r="585" spans="1:65" s="13" customFormat="1" ht="11.25">
      <c r="B585" s="220"/>
      <c r="C585" s="221"/>
      <c r="D585" s="216" t="s">
        <v>148</v>
      </c>
      <c r="E585" s="222" t="s">
        <v>1</v>
      </c>
      <c r="F585" s="223" t="s">
        <v>1078</v>
      </c>
      <c r="G585" s="221"/>
      <c r="H585" s="224">
        <v>610</v>
      </c>
      <c r="I585" s="225"/>
      <c r="J585" s="221"/>
      <c r="K585" s="221"/>
      <c r="L585" s="226"/>
      <c r="M585" s="227"/>
      <c r="N585" s="228"/>
      <c r="O585" s="228"/>
      <c r="P585" s="228"/>
      <c r="Q585" s="228"/>
      <c r="R585" s="228"/>
      <c r="S585" s="228"/>
      <c r="T585" s="229"/>
      <c r="AT585" s="230" t="s">
        <v>148</v>
      </c>
      <c r="AU585" s="230" t="s">
        <v>90</v>
      </c>
      <c r="AV585" s="13" t="s">
        <v>90</v>
      </c>
      <c r="AW585" s="13" t="s">
        <v>38</v>
      </c>
      <c r="AX585" s="13" t="s">
        <v>88</v>
      </c>
      <c r="AY585" s="230" t="s">
        <v>134</v>
      </c>
    </row>
    <row r="586" spans="1:65" s="14" customFormat="1" ht="11.25">
      <c r="B586" s="231"/>
      <c r="C586" s="232"/>
      <c r="D586" s="216" t="s">
        <v>148</v>
      </c>
      <c r="E586" s="233" t="s">
        <v>1</v>
      </c>
      <c r="F586" s="234" t="s">
        <v>812</v>
      </c>
      <c r="G586" s="232"/>
      <c r="H586" s="233" t="s">
        <v>1</v>
      </c>
      <c r="I586" s="235"/>
      <c r="J586" s="232"/>
      <c r="K586" s="232"/>
      <c r="L586" s="236"/>
      <c r="M586" s="237"/>
      <c r="N586" s="238"/>
      <c r="O586" s="238"/>
      <c r="P586" s="238"/>
      <c r="Q586" s="238"/>
      <c r="R586" s="238"/>
      <c r="S586" s="238"/>
      <c r="T586" s="239"/>
      <c r="AT586" s="240" t="s">
        <v>148</v>
      </c>
      <c r="AU586" s="240" t="s">
        <v>90</v>
      </c>
      <c r="AV586" s="14" t="s">
        <v>88</v>
      </c>
      <c r="AW586" s="14" t="s">
        <v>38</v>
      </c>
      <c r="AX586" s="14" t="s">
        <v>80</v>
      </c>
      <c r="AY586" s="240" t="s">
        <v>134</v>
      </c>
    </row>
    <row r="587" spans="1:65" s="2" customFormat="1" ht="21.75" customHeight="1">
      <c r="A587" s="34"/>
      <c r="B587" s="35"/>
      <c r="C587" s="203" t="s">
        <v>1079</v>
      </c>
      <c r="D587" s="203" t="s">
        <v>138</v>
      </c>
      <c r="E587" s="204" t="s">
        <v>1080</v>
      </c>
      <c r="F587" s="205" t="s">
        <v>1081</v>
      </c>
      <c r="G587" s="206" t="s">
        <v>428</v>
      </c>
      <c r="H587" s="207">
        <v>1500</v>
      </c>
      <c r="I587" s="208"/>
      <c r="J587" s="209">
        <f>ROUND(I587*H587,2)</f>
        <v>0</v>
      </c>
      <c r="K587" s="205" t="s">
        <v>142</v>
      </c>
      <c r="L587" s="39"/>
      <c r="M587" s="210" t="s">
        <v>1</v>
      </c>
      <c r="N587" s="211" t="s">
        <v>45</v>
      </c>
      <c r="O587" s="71"/>
      <c r="P587" s="212">
        <f>O587*H587</f>
        <v>0</v>
      </c>
      <c r="Q587" s="212">
        <v>1.1E-4</v>
      </c>
      <c r="R587" s="212">
        <f>Q587*H587</f>
        <v>0.16500000000000001</v>
      </c>
      <c r="S587" s="212">
        <v>0</v>
      </c>
      <c r="T587" s="213">
        <f>S587*H587</f>
        <v>0</v>
      </c>
      <c r="U587" s="34"/>
      <c r="V587" s="34"/>
      <c r="W587" s="34"/>
      <c r="X587" s="34"/>
      <c r="Y587" s="34"/>
      <c r="Z587" s="34"/>
      <c r="AA587" s="34"/>
      <c r="AB587" s="34"/>
      <c r="AC587" s="34"/>
      <c r="AD587" s="34"/>
      <c r="AE587" s="34"/>
      <c r="AR587" s="214" t="s">
        <v>143</v>
      </c>
      <c r="AT587" s="214" t="s">
        <v>138</v>
      </c>
      <c r="AU587" s="214" t="s">
        <v>90</v>
      </c>
      <c r="AY587" s="17" t="s">
        <v>134</v>
      </c>
      <c r="BE587" s="215">
        <f>IF(N587="základní",J587,0)</f>
        <v>0</v>
      </c>
      <c r="BF587" s="215">
        <f>IF(N587="snížená",J587,0)</f>
        <v>0</v>
      </c>
      <c r="BG587" s="215">
        <f>IF(N587="zákl. přenesená",J587,0)</f>
        <v>0</v>
      </c>
      <c r="BH587" s="215">
        <f>IF(N587="sníž. přenesená",J587,0)</f>
        <v>0</v>
      </c>
      <c r="BI587" s="215">
        <f>IF(N587="nulová",J587,0)</f>
        <v>0</v>
      </c>
      <c r="BJ587" s="17" t="s">
        <v>88</v>
      </c>
      <c r="BK587" s="215">
        <f>ROUND(I587*H587,2)</f>
        <v>0</v>
      </c>
      <c r="BL587" s="17" t="s">
        <v>143</v>
      </c>
      <c r="BM587" s="214" t="s">
        <v>1082</v>
      </c>
    </row>
    <row r="588" spans="1:65" s="2" customFormat="1" ht="107.25">
      <c r="A588" s="34"/>
      <c r="B588" s="35"/>
      <c r="C588" s="36"/>
      <c r="D588" s="216" t="s">
        <v>146</v>
      </c>
      <c r="E588" s="36"/>
      <c r="F588" s="217" t="s">
        <v>1083</v>
      </c>
      <c r="G588" s="36"/>
      <c r="H588" s="36"/>
      <c r="I588" s="115"/>
      <c r="J588" s="36"/>
      <c r="K588" s="36"/>
      <c r="L588" s="39"/>
      <c r="M588" s="218"/>
      <c r="N588" s="219"/>
      <c r="O588" s="71"/>
      <c r="P588" s="71"/>
      <c r="Q588" s="71"/>
      <c r="R588" s="71"/>
      <c r="S588" s="71"/>
      <c r="T588" s="72"/>
      <c r="U588" s="34"/>
      <c r="V588" s="34"/>
      <c r="W588" s="34"/>
      <c r="X588" s="34"/>
      <c r="Y588" s="34"/>
      <c r="Z588" s="34"/>
      <c r="AA588" s="34"/>
      <c r="AB588" s="34"/>
      <c r="AC588" s="34"/>
      <c r="AD588" s="34"/>
      <c r="AE588" s="34"/>
      <c r="AT588" s="17" t="s">
        <v>146</v>
      </c>
      <c r="AU588" s="17" t="s">
        <v>90</v>
      </c>
    </row>
    <row r="589" spans="1:65" s="2" customFormat="1" ht="21.75" customHeight="1">
      <c r="A589" s="34"/>
      <c r="B589" s="35"/>
      <c r="C589" s="203" t="s">
        <v>1084</v>
      </c>
      <c r="D589" s="203" t="s">
        <v>138</v>
      </c>
      <c r="E589" s="204" t="s">
        <v>1085</v>
      </c>
      <c r="F589" s="205" t="s">
        <v>1086</v>
      </c>
      <c r="G589" s="206" t="s">
        <v>428</v>
      </c>
      <c r="H589" s="207">
        <v>1500</v>
      </c>
      <c r="I589" s="208"/>
      <c r="J589" s="209">
        <f>ROUND(I589*H589,2)</f>
        <v>0</v>
      </c>
      <c r="K589" s="205" t="s">
        <v>142</v>
      </c>
      <c r="L589" s="39"/>
      <c r="M589" s="210" t="s">
        <v>1</v>
      </c>
      <c r="N589" s="211" t="s">
        <v>45</v>
      </c>
      <c r="O589" s="71"/>
      <c r="P589" s="212">
        <f>O589*H589</f>
        <v>0</v>
      </c>
      <c r="Q589" s="212">
        <v>3.3E-4</v>
      </c>
      <c r="R589" s="212">
        <f>Q589*H589</f>
        <v>0.495</v>
      </c>
      <c r="S589" s="212">
        <v>0</v>
      </c>
      <c r="T589" s="213">
        <f>S589*H589</f>
        <v>0</v>
      </c>
      <c r="U589" s="34"/>
      <c r="V589" s="34"/>
      <c r="W589" s="34"/>
      <c r="X589" s="34"/>
      <c r="Y589" s="34"/>
      <c r="Z589" s="34"/>
      <c r="AA589" s="34"/>
      <c r="AB589" s="34"/>
      <c r="AC589" s="34"/>
      <c r="AD589" s="34"/>
      <c r="AE589" s="34"/>
      <c r="AR589" s="214" t="s">
        <v>143</v>
      </c>
      <c r="AT589" s="214" t="s">
        <v>138</v>
      </c>
      <c r="AU589" s="214" t="s">
        <v>90</v>
      </c>
      <c r="AY589" s="17" t="s">
        <v>134</v>
      </c>
      <c r="BE589" s="215">
        <f>IF(N589="základní",J589,0)</f>
        <v>0</v>
      </c>
      <c r="BF589" s="215">
        <f>IF(N589="snížená",J589,0)</f>
        <v>0</v>
      </c>
      <c r="BG589" s="215">
        <f>IF(N589="zákl. přenesená",J589,0)</f>
        <v>0</v>
      </c>
      <c r="BH589" s="215">
        <f>IF(N589="sníž. přenesená",J589,0)</f>
        <v>0</v>
      </c>
      <c r="BI589" s="215">
        <f>IF(N589="nulová",J589,0)</f>
        <v>0</v>
      </c>
      <c r="BJ589" s="17" t="s">
        <v>88</v>
      </c>
      <c r="BK589" s="215">
        <f>ROUND(I589*H589,2)</f>
        <v>0</v>
      </c>
      <c r="BL589" s="17" t="s">
        <v>143</v>
      </c>
      <c r="BM589" s="214" t="s">
        <v>1087</v>
      </c>
    </row>
    <row r="590" spans="1:65" s="2" customFormat="1" ht="107.25">
      <c r="A590" s="34"/>
      <c r="B590" s="35"/>
      <c r="C590" s="36"/>
      <c r="D590" s="216" t="s">
        <v>146</v>
      </c>
      <c r="E590" s="36"/>
      <c r="F590" s="217" t="s">
        <v>1088</v>
      </c>
      <c r="G590" s="36"/>
      <c r="H590" s="36"/>
      <c r="I590" s="115"/>
      <c r="J590" s="36"/>
      <c r="K590" s="36"/>
      <c r="L590" s="39"/>
      <c r="M590" s="218"/>
      <c r="N590" s="219"/>
      <c r="O590" s="71"/>
      <c r="P590" s="71"/>
      <c r="Q590" s="71"/>
      <c r="R590" s="71"/>
      <c r="S590" s="71"/>
      <c r="T590" s="72"/>
      <c r="U590" s="34"/>
      <c r="V590" s="34"/>
      <c r="W590" s="34"/>
      <c r="X590" s="34"/>
      <c r="Y590" s="34"/>
      <c r="Z590" s="34"/>
      <c r="AA590" s="34"/>
      <c r="AB590" s="34"/>
      <c r="AC590" s="34"/>
      <c r="AD590" s="34"/>
      <c r="AE590" s="34"/>
      <c r="AT590" s="17" t="s">
        <v>146</v>
      </c>
      <c r="AU590" s="17" t="s">
        <v>90</v>
      </c>
    </row>
    <row r="591" spans="1:65" s="2" customFormat="1" ht="21.75" customHeight="1">
      <c r="A591" s="34"/>
      <c r="B591" s="35"/>
      <c r="C591" s="203" t="s">
        <v>1089</v>
      </c>
      <c r="D591" s="203" t="s">
        <v>138</v>
      </c>
      <c r="E591" s="204" t="s">
        <v>1090</v>
      </c>
      <c r="F591" s="205" t="s">
        <v>1091</v>
      </c>
      <c r="G591" s="206" t="s">
        <v>428</v>
      </c>
      <c r="H591" s="207">
        <v>350</v>
      </c>
      <c r="I591" s="208"/>
      <c r="J591" s="209">
        <f>ROUND(I591*H591,2)</f>
        <v>0</v>
      </c>
      <c r="K591" s="205" t="s">
        <v>142</v>
      </c>
      <c r="L591" s="39"/>
      <c r="M591" s="210" t="s">
        <v>1</v>
      </c>
      <c r="N591" s="211" t="s">
        <v>45</v>
      </c>
      <c r="O591" s="71"/>
      <c r="P591" s="212">
        <f>O591*H591</f>
        <v>0</v>
      </c>
      <c r="Q591" s="212">
        <v>1.1E-4</v>
      </c>
      <c r="R591" s="212">
        <f>Q591*H591</f>
        <v>3.85E-2</v>
      </c>
      <c r="S591" s="212">
        <v>0</v>
      </c>
      <c r="T591" s="213">
        <f>S591*H591</f>
        <v>0</v>
      </c>
      <c r="U591" s="34"/>
      <c r="V591" s="34"/>
      <c r="W591" s="34"/>
      <c r="X591" s="34"/>
      <c r="Y591" s="34"/>
      <c r="Z591" s="34"/>
      <c r="AA591" s="34"/>
      <c r="AB591" s="34"/>
      <c r="AC591" s="34"/>
      <c r="AD591" s="34"/>
      <c r="AE591" s="34"/>
      <c r="AR591" s="214" t="s">
        <v>143</v>
      </c>
      <c r="AT591" s="214" t="s">
        <v>138</v>
      </c>
      <c r="AU591" s="214" t="s">
        <v>90</v>
      </c>
      <c r="AY591" s="17" t="s">
        <v>134</v>
      </c>
      <c r="BE591" s="215">
        <f>IF(N591="základní",J591,0)</f>
        <v>0</v>
      </c>
      <c r="BF591" s="215">
        <f>IF(N591="snížená",J591,0)</f>
        <v>0</v>
      </c>
      <c r="BG591" s="215">
        <f>IF(N591="zákl. přenesená",J591,0)</f>
        <v>0</v>
      </c>
      <c r="BH591" s="215">
        <f>IF(N591="sníž. přenesená",J591,0)</f>
        <v>0</v>
      </c>
      <c r="BI591" s="215">
        <f>IF(N591="nulová",J591,0)</f>
        <v>0</v>
      </c>
      <c r="BJ591" s="17" t="s">
        <v>88</v>
      </c>
      <c r="BK591" s="215">
        <f>ROUND(I591*H591,2)</f>
        <v>0</v>
      </c>
      <c r="BL591" s="17" t="s">
        <v>143</v>
      </c>
      <c r="BM591" s="214" t="s">
        <v>1092</v>
      </c>
    </row>
    <row r="592" spans="1:65" s="2" customFormat="1" ht="107.25">
      <c r="A592" s="34"/>
      <c r="B592" s="35"/>
      <c r="C592" s="36"/>
      <c r="D592" s="216" t="s">
        <v>146</v>
      </c>
      <c r="E592" s="36"/>
      <c r="F592" s="217" t="s">
        <v>1083</v>
      </c>
      <c r="G592" s="36"/>
      <c r="H592" s="36"/>
      <c r="I592" s="115"/>
      <c r="J592" s="36"/>
      <c r="K592" s="36"/>
      <c r="L592" s="39"/>
      <c r="M592" s="218"/>
      <c r="N592" s="219"/>
      <c r="O592" s="71"/>
      <c r="P592" s="71"/>
      <c r="Q592" s="71"/>
      <c r="R592" s="71"/>
      <c r="S592" s="71"/>
      <c r="T592" s="72"/>
      <c r="U592" s="34"/>
      <c r="V592" s="34"/>
      <c r="W592" s="34"/>
      <c r="X592" s="34"/>
      <c r="Y592" s="34"/>
      <c r="Z592" s="34"/>
      <c r="AA592" s="34"/>
      <c r="AB592" s="34"/>
      <c r="AC592" s="34"/>
      <c r="AD592" s="34"/>
      <c r="AE592" s="34"/>
      <c r="AT592" s="17" t="s">
        <v>146</v>
      </c>
      <c r="AU592" s="17" t="s">
        <v>90</v>
      </c>
    </row>
    <row r="593" spans="1:65" s="2" customFormat="1" ht="21.75" customHeight="1">
      <c r="A593" s="34"/>
      <c r="B593" s="35"/>
      <c r="C593" s="203" t="s">
        <v>1093</v>
      </c>
      <c r="D593" s="203" t="s">
        <v>138</v>
      </c>
      <c r="E593" s="204" t="s">
        <v>1094</v>
      </c>
      <c r="F593" s="205" t="s">
        <v>1095</v>
      </c>
      <c r="G593" s="206" t="s">
        <v>428</v>
      </c>
      <c r="H593" s="207">
        <v>350</v>
      </c>
      <c r="I593" s="208"/>
      <c r="J593" s="209">
        <f>ROUND(I593*H593,2)</f>
        <v>0</v>
      </c>
      <c r="K593" s="205" t="s">
        <v>142</v>
      </c>
      <c r="L593" s="39"/>
      <c r="M593" s="210" t="s">
        <v>1</v>
      </c>
      <c r="N593" s="211" t="s">
        <v>45</v>
      </c>
      <c r="O593" s="71"/>
      <c r="P593" s="212">
        <f>O593*H593</f>
        <v>0</v>
      </c>
      <c r="Q593" s="212">
        <v>3.3E-4</v>
      </c>
      <c r="R593" s="212">
        <f>Q593*H593</f>
        <v>0.11550000000000001</v>
      </c>
      <c r="S593" s="212">
        <v>0</v>
      </c>
      <c r="T593" s="213">
        <f>S593*H593</f>
        <v>0</v>
      </c>
      <c r="U593" s="34"/>
      <c r="V593" s="34"/>
      <c r="W593" s="34"/>
      <c r="X593" s="34"/>
      <c r="Y593" s="34"/>
      <c r="Z593" s="34"/>
      <c r="AA593" s="34"/>
      <c r="AB593" s="34"/>
      <c r="AC593" s="34"/>
      <c r="AD593" s="34"/>
      <c r="AE593" s="34"/>
      <c r="AR593" s="214" t="s">
        <v>143</v>
      </c>
      <c r="AT593" s="214" t="s">
        <v>138</v>
      </c>
      <c r="AU593" s="214" t="s">
        <v>90</v>
      </c>
      <c r="AY593" s="17" t="s">
        <v>134</v>
      </c>
      <c r="BE593" s="215">
        <f>IF(N593="základní",J593,0)</f>
        <v>0</v>
      </c>
      <c r="BF593" s="215">
        <f>IF(N593="snížená",J593,0)</f>
        <v>0</v>
      </c>
      <c r="BG593" s="215">
        <f>IF(N593="zákl. přenesená",J593,0)</f>
        <v>0</v>
      </c>
      <c r="BH593" s="215">
        <f>IF(N593="sníž. přenesená",J593,0)</f>
        <v>0</v>
      </c>
      <c r="BI593" s="215">
        <f>IF(N593="nulová",J593,0)</f>
        <v>0</v>
      </c>
      <c r="BJ593" s="17" t="s">
        <v>88</v>
      </c>
      <c r="BK593" s="215">
        <f>ROUND(I593*H593,2)</f>
        <v>0</v>
      </c>
      <c r="BL593" s="17" t="s">
        <v>143</v>
      </c>
      <c r="BM593" s="214" t="s">
        <v>1096</v>
      </c>
    </row>
    <row r="594" spans="1:65" s="2" customFormat="1" ht="107.25">
      <c r="A594" s="34"/>
      <c r="B594" s="35"/>
      <c r="C594" s="36"/>
      <c r="D594" s="216" t="s">
        <v>146</v>
      </c>
      <c r="E594" s="36"/>
      <c r="F594" s="217" t="s">
        <v>1088</v>
      </c>
      <c r="G594" s="36"/>
      <c r="H594" s="36"/>
      <c r="I594" s="115"/>
      <c r="J594" s="36"/>
      <c r="K594" s="36"/>
      <c r="L594" s="39"/>
      <c r="M594" s="218"/>
      <c r="N594" s="219"/>
      <c r="O594" s="71"/>
      <c r="P594" s="71"/>
      <c r="Q594" s="71"/>
      <c r="R594" s="71"/>
      <c r="S594" s="71"/>
      <c r="T594" s="72"/>
      <c r="U594" s="34"/>
      <c r="V594" s="34"/>
      <c r="W594" s="34"/>
      <c r="X594" s="34"/>
      <c r="Y594" s="34"/>
      <c r="Z594" s="34"/>
      <c r="AA594" s="34"/>
      <c r="AB594" s="34"/>
      <c r="AC594" s="34"/>
      <c r="AD594" s="34"/>
      <c r="AE594" s="34"/>
      <c r="AT594" s="17" t="s">
        <v>146</v>
      </c>
      <c r="AU594" s="17" t="s">
        <v>90</v>
      </c>
    </row>
    <row r="595" spans="1:65" s="2" customFormat="1" ht="21.75" customHeight="1">
      <c r="A595" s="34"/>
      <c r="B595" s="35"/>
      <c r="C595" s="203" t="s">
        <v>1097</v>
      </c>
      <c r="D595" s="203" t="s">
        <v>138</v>
      </c>
      <c r="E595" s="204" t="s">
        <v>1098</v>
      </c>
      <c r="F595" s="205" t="s">
        <v>1099</v>
      </c>
      <c r="G595" s="206" t="s">
        <v>428</v>
      </c>
      <c r="H595" s="207">
        <v>700</v>
      </c>
      <c r="I595" s="208"/>
      <c r="J595" s="209">
        <f>ROUND(I595*H595,2)</f>
        <v>0</v>
      </c>
      <c r="K595" s="205" t="s">
        <v>142</v>
      </c>
      <c r="L595" s="39"/>
      <c r="M595" s="210" t="s">
        <v>1</v>
      </c>
      <c r="N595" s="211" t="s">
        <v>45</v>
      </c>
      <c r="O595" s="71"/>
      <c r="P595" s="212">
        <f>O595*H595</f>
        <v>0</v>
      </c>
      <c r="Q595" s="212">
        <v>4.0000000000000003E-5</v>
      </c>
      <c r="R595" s="212">
        <f>Q595*H595</f>
        <v>2.8000000000000001E-2</v>
      </c>
      <c r="S595" s="212">
        <v>0</v>
      </c>
      <c r="T595" s="213">
        <f>S595*H595</f>
        <v>0</v>
      </c>
      <c r="U595" s="34"/>
      <c r="V595" s="34"/>
      <c r="W595" s="34"/>
      <c r="X595" s="34"/>
      <c r="Y595" s="34"/>
      <c r="Z595" s="34"/>
      <c r="AA595" s="34"/>
      <c r="AB595" s="34"/>
      <c r="AC595" s="34"/>
      <c r="AD595" s="34"/>
      <c r="AE595" s="34"/>
      <c r="AR595" s="214" t="s">
        <v>143</v>
      </c>
      <c r="AT595" s="214" t="s">
        <v>138</v>
      </c>
      <c r="AU595" s="214" t="s">
        <v>90</v>
      </c>
      <c r="AY595" s="17" t="s">
        <v>134</v>
      </c>
      <c r="BE595" s="215">
        <f>IF(N595="základní",J595,0)</f>
        <v>0</v>
      </c>
      <c r="BF595" s="215">
        <f>IF(N595="snížená",J595,0)</f>
        <v>0</v>
      </c>
      <c r="BG595" s="215">
        <f>IF(N595="zákl. přenesená",J595,0)</f>
        <v>0</v>
      </c>
      <c r="BH595" s="215">
        <f>IF(N595="sníž. přenesená",J595,0)</f>
        <v>0</v>
      </c>
      <c r="BI595" s="215">
        <f>IF(N595="nulová",J595,0)</f>
        <v>0</v>
      </c>
      <c r="BJ595" s="17" t="s">
        <v>88</v>
      </c>
      <c r="BK595" s="215">
        <f>ROUND(I595*H595,2)</f>
        <v>0</v>
      </c>
      <c r="BL595" s="17" t="s">
        <v>143</v>
      </c>
      <c r="BM595" s="214" t="s">
        <v>1100</v>
      </c>
    </row>
    <row r="596" spans="1:65" s="2" customFormat="1" ht="107.25">
      <c r="A596" s="34"/>
      <c r="B596" s="35"/>
      <c r="C596" s="36"/>
      <c r="D596" s="216" t="s">
        <v>146</v>
      </c>
      <c r="E596" s="36"/>
      <c r="F596" s="217" t="s">
        <v>1083</v>
      </c>
      <c r="G596" s="36"/>
      <c r="H596" s="36"/>
      <c r="I596" s="115"/>
      <c r="J596" s="36"/>
      <c r="K596" s="36"/>
      <c r="L596" s="39"/>
      <c r="M596" s="218"/>
      <c r="N596" s="219"/>
      <c r="O596" s="71"/>
      <c r="P596" s="71"/>
      <c r="Q596" s="71"/>
      <c r="R596" s="71"/>
      <c r="S596" s="71"/>
      <c r="T596" s="72"/>
      <c r="U596" s="34"/>
      <c r="V596" s="34"/>
      <c r="W596" s="34"/>
      <c r="X596" s="34"/>
      <c r="Y596" s="34"/>
      <c r="Z596" s="34"/>
      <c r="AA596" s="34"/>
      <c r="AB596" s="34"/>
      <c r="AC596" s="34"/>
      <c r="AD596" s="34"/>
      <c r="AE596" s="34"/>
      <c r="AT596" s="17" t="s">
        <v>146</v>
      </c>
      <c r="AU596" s="17" t="s">
        <v>90</v>
      </c>
    </row>
    <row r="597" spans="1:65" s="2" customFormat="1" ht="21.75" customHeight="1">
      <c r="A597" s="34"/>
      <c r="B597" s="35"/>
      <c r="C597" s="203" t="s">
        <v>1101</v>
      </c>
      <c r="D597" s="203" t="s">
        <v>138</v>
      </c>
      <c r="E597" s="204" t="s">
        <v>1102</v>
      </c>
      <c r="F597" s="205" t="s">
        <v>1103</v>
      </c>
      <c r="G597" s="206" t="s">
        <v>428</v>
      </c>
      <c r="H597" s="207">
        <v>700</v>
      </c>
      <c r="I597" s="208"/>
      <c r="J597" s="209">
        <f>ROUND(I597*H597,2)</f>
        <v>0</v>
      </c>
      <c r="K597" s="205" t="s">
        <v>142</v>
      </c>
      <c r="L597" s="39"/>
      <c r="M597" s="210" t="s">
        <v>1</v>
      </c>
      <c r="N597" s="211" t="s">
        <v>45</v>
      </c>
      <c r="O597" s="71"/>
      <c r="P597" s="212">
        <f>O597*H597</f>
        <v>0</v>
      </c>
      <c r="Q597" s="212">
        <v>1.1E-4</v>
      </c>
      <c r="R597" s="212">
        <f>Q597*H597</f>
        <v>7.6999999999999999E-2</v>
      </c>
      <c r="S597" s="212">
        <v>0</v>
      </c>
      <c r="T597" s="213">
        <f>S597*H597</f>
        <v>0</v>
      </c>
      <c r="U597" s="34"/>
      <c r="V597" s="34"/>
      <c r="W597" s="34"/>
      <c r="X597" s="34"/>
      <c r="Y597" s="34"/>
      <c r="Z597" s="34"/>
      <c r="AA597" s="34"/>
      <c r="AB597" s="34"/>
      <c r="AC597" s="34"/>
      <c r="AD597" s="34"/>
      <c r="AE597" s="34"/>
      <c r="AR597" s="214" t="s">
        <v>143</v>
      </c>
      <c r="AT597" s="214" t="s">
        <v>138</v>
      </c>
      <c r="AU597" s="214" t="s">
        <v>90</v>
      </c>
      <c r="AY597" s="17" t="s">
        <v>134</v>
      </c>
      <c r="BE597" s="215">
        <f>IF(N597="základní",J597,0)</f>
        <v>0</v>
      </c>
      <c r="BF597" s="215">
        <f>IF(N597="snížená",J597,0)</f>
        <v>0</v>
      </c>
      <c r="BG597" s="215">
        <f>IF(N597="zákl. přenesená",J597,0)</f>
        <v>0</v>
      </c>
      <c r="BH597" s="215">
        <f>IF(N597="sníž. přenesená",J597,0)</f>
        <v>0</v>
      </c>
      <c r="BI597" s="215">
        <f>IF(N597="nulová",J597,0)</f>
        <v>0</v>
      </c>
      <c r="BJ597" s="17" t="s">
        <v>88</v>
      </c>
      <c r="BK597" s="215">
        <f>ROUND(I597*H597,2)</f>
        <v>0</v>
      </c>
      <c r="BL597" s="17" t="s">
        <v>143</v>
      </c>
      <c r="BM597" s="214" t="s">
        <v>1104</v>
      </c>
    </row>
    <row r="598" spans="1:65" s="2" customFormat="1" ht="107.25">
      <c r="A598" s="34"/>
      <c r="B598" s="35"/>
      <c r="C598" s="36"/>
      <c r="D598" s="216" t="s">
        <v>146</v>
      </c>
      <c r="E598" s="36"/>
      <c r="F598" s="217" t="s">
        <v>1088</v>
      </c>
      <c r="G598" s="36"/>
      <c r="H598" s="36"/>
      <c r="I598" s="115"/>
      <c r="J598" s="36"/>
      <c r="K598" s="36"/>
      <c r="L598" s="39"/>
      <c r="M598" s="218"/>
      <c r="N598" s="219"/>
      <c r="O598" s="71"/>
      <c r="P598" s="71"/>
      <c r="Q598" s="71"/>
      <c r="R598" s="71"/>
      <c r="S598" s="71"/>
      <c r="T598" s="72"/>
      <c r="U598" s="34"/>
      <c r="V598" s="34"/>
      <c r="W598" s="34"/>
      <c r="X598" s="34"/>
      <c r="Y598" s="34"/>
      <c r="Z598" s="34"/>
      <c r="AA598" s="34"/>
      <c r="AB598" s="34"/>
      <c r="AC598" s="34"/>
      <c r="AD598" s="34"/>
      <c r="AE598" s="34"/>
      <c r="AT598" s="17" t="s">
        <v>146</v>
      </c>
      <c r="AU598" s="17" t="s">
        <v>90</v>
      </c>
    </row>
    <row r="599" spans="1:65" s="2" customFormat="1" ht="21.75" customHeight="1">
      <c r="A599" s="34"/>
      <c r="B599" s="35"/>
      <c r="C599" s="203" t="s">
        <v>1105</v>
      </c>
      <c r="D599" s="203" t="s">
        <v>138</v>
      </c>
      <c r="E599" s="204" t="s">
        <v>1106</v>
      </c>
      <c r="F599" s="205" t="s">
        <v>1107</v>
      </c>
      <c r="G599" s="206" t="s">
        <v>428</v>
      </c>
      <c r="H599" s="207">
        <v>400</v>
      </c>
      <c r="I599" s="208"/>
      <c r="J599" s="209">
        <f>ROUND(I599*H599,2)</f>
        <v>0</v>
      </c>
      <c r="K599" s="205" t="s">
        <v>142</v>
      </c>
      <c r="L599" s="39"/>
      <c r="M599" s="210" t="s">
        <v>1</v>
      </c>
      <c r="N599" s="211" t="s">
        <v>45</v>
      </c>
      <c r="O599" s="71"/>
      <c r="P599" s="212">
        <f>O599*H599</f>
        <v>0</v>
      </c>
      <c r="Q599" s="212">
        <v>2.1000000000000001E-4</v>
      </c>
      <c r="R599" s="212">
        <f>Q599*H599</f>
        <v>8.4000000000000005E-2</v>
      </c>
      <c r="S599" s="212">
        <v>0</v>
      </c>
      <c r="T599" s="213">
        <f>S599*H599</f>
        <v>0</v>
      </c>
      <c r="U599" s="34"/>
      <c r="V599" s="34"/>
      <c r="W599" s="34"/>
      <c r="X599" s="34"/>
      <c r="Y599" s="34"/>
      <c r="Z599" s="34"/>
      <c r="AA599" s="34"/>
      <c r="AB599" s="34"/>
      <c r="AC599" s="34"/>
      <c r="AD599" s="34"/>
      <c r="AE599" s="34"/>
      <c r="AR599" s="214" t="s">
        <v>143</v>
      </c>
      <c r="AT599" s="214" t="s">
        <v>138</v>
      </c>
      <c r="AU599" s="214" t="s">
        <v>90</v>
      </c>
      <c r="AY599" s="17" t="s">
        <v>134</v>
      </c>
      <c r="BE599" s="215">
        <f>IF(N599="základní",J599,0)</f>
        <v>0</v>
      </c>
      <c r="BF599" s="215">
        <f>IF(N599="snížená",J599,0)</f>
        <v>0</v>
      </c>
      <c r="BG599" s="215">
        <f>IF(N599="zákl. přenesená",J599,0)</f>
        <v>0</v>
      </c>
      <c r="BH599" s="215">
        <f>IF(N599="sníž. přenesená",J599,0)</f>
        <v>0</v>
      </c>
      <c r="BI599" s="215">
        <f>IF(N599="nulová",J599,0)</f>
        <v>0</v>
      </c>
      <c r="BJ599" s="17" t="s">
        <v>88</v>
      </c>
      <c r="BK599" s="215">
        <f>ROUND(I599*H599,2)</f>
        <v>0</v>
      </c>
      <c r="BL599" s="17" t="s">
        <v>143</v>
      </c>
      <c r="BM599" s="214" t="s">
        <v>1108</v>
      </c>
    </row>
    <row r="600" spans="1:65" s="2" customFormat="1" ht="107.25">
      <c r="A600" s="34"/>
      <c r="B600" s="35"/>
      <c r="C600" s="36"/>
      <c r="D600" s="216" t="s">
        <v>146</v>
      </c>
      <c r="E600" s="36"/>
      <c r="F600" s="217" t="s">
        <v>1083</v>
      </c>
      <c r="G600" s="36"/>
      <c r="H600" s="36"/>
      <c r="I600" s="115"/>
      <c r="J600" s="36"/>
      <c r="K600" s="36"/>
      <c r="L600" s="39"/>
      <c r="M600" s="218"/>
      <c r="N600" s="219"/>
      <c r="O600" s="71"/>
      <c r="P600" s="71"/>
      <c r="Q600" s="71"/>
      <c r="R600" s="71"/>
      <c r="S600" s="71"/>
      <c r="T600" s="72"/>
      <c r="U600" s="34"/>
      <c r="V600" s="34"/>
      <c r="W600" s="34"/>
      <c r="X600" s="34"/>
      <c r="Y600" s="34"/>
      <c r="Z600" s="34"/>
      <c r="AA600" s="34"/>
      <c r="AB600" s="34"/>
      <c r="AC600" s="34"/>
      <c r="AD600" s="34"/>
      <c r="AE600" s="34"/>
      <c r="AT600" s="17" t="s">
        <v>146</v>
      </c>
      <c r="AU600" s="17" t="s">
        <v>90</v>
      </c>
    </row>
    <row r="601" spans="1:65" s="2" customFormat="1" ht="21.75" customHeight="1">
      <c r="A601" s="34"/>
      <c r="B601" s="35"/>
      <c r="C601" s="203" t="s">
        <v>1109</v>
      </c>
      <c r="D601" s="203" t="s">
        <v>138</v>
      </c>
      <c r="E601" s="204" t="s">
        <v>1110</v>
      </c>
      <c r="F601" s="205" t="s">
        <v>1111</v>
      </c>
      <c r="G601" s="206" t="s">
        <v>428</v>
      </c>
      <c r="H601" s="207">
        <v>400</v>
      </c>
      <c r="I601" s="208"/>
      <c r="J601" s="209">
        <f>ROUND(I601*H601,2)</f>
        <v>0</v>
      </c>
      <c r="K601" s="205" t="s">
        <v>142</v>
      </c>
      <c r="L601" s="39"/>
      <c r="M601" s="210" t="s">
        <v>1</v>
      </c>
      <c r="N601" s="211" t="s">
        <v>45</v>
      </c>
      <c r="O601" s="71"/>
      <c r="P601" s="212">
        <f>O601*H601</f>
        <v>0</v>
      </c>
      <c r="Q601" s="212">
        <v>6.4999999999999997E-4</v>
      </c>
      <c r="R601" s="212">
        <f>Q601*H601</f>
        <v>0.26</v>
      </c>
      <c r="S601" s="212">
        <v>0</v>
      </c>
      <c r="T601" s="213">
        <f>S601*H601</f>
        <v>0</v>
      </c>
      <c r="U601" s="34"/>
      <c r="V601" s="34"/>
      <c r="W601" s="34"/>
      <c r="X601" s="34"/>
      <c r="Y601" s="34"/>
      <c r="Z601" s="34"/>
      <c r="AA601" s="34"/>
      <c r="AB601" s="34"/>
      <c r="AC601" s="34"/>
      <c r="AD601" s="34"/>
      <c r="AE601" s="34"/>
      <c r="AR601" s="214" t="s">
        <v>143</v>
      </c>
      <c r="AT601" s="214" t="s">
        <v>138</v>
      </c>
      <c r="AU601" s="214" t="s">
        <v>90</v>
      </c>
      <c r="AY601" s="17" t="s">
        <v>134</v>
      </c>
      <c r="BE601" s="215">
        <f>IF(N601="základní",J601,0)</f>
        <v>0</v>
      </c>
      <c r="BF601" s="215">
        <f>IF(N601="snížená",J601,0)</f>
        <v>0</v>
      </c>
      <c r="BG601" s="215">
        <f>IF(N601="zákl. přenesená",J601,0)</f>
        <v>0</v>
      </c>
      <c r="BH601" s="215">
        <f>IF(N601="sníž. přenesená",J601,0)</f>
        <v>0</v>
      </c>
      <c r="BI601" s="215">
        <f>IF(N601="nulová",J601,0)</f>
        <v>0</v>
      </c>
      <c r="BJ601" s="17" t="s">
        <v>88</v>
      </c>
      <c r="BK601" s="215">
        <f>ROUND(I601*H601,2)</f>
        <v>0</v>
      </c>
      <c r="BL601" s="17" t="s">
        <v>143</v>
      </c>
      <c r="BM601" s="214" t="s">
        <v>1112</v>
      </c>
    </row>
    <row r="602" spans="1:65" s="2" customFormat="1" ht="107.25">
      <c r="A602" s="34"/>
      <c r="B602" s="35"/>
      <c r="C602" s="36"/>
      <c r="D602" s="216" t="s">
        <v>146</v>
      </c>
      <c r="E602" s="36"/>
      <c r="F602" s="217" t="s">
        <v>1088</v>
      </c>
      <c r="G602" s="36"/>
      <c r="H602" s="36"/>
      <c r="I602" s="115"/>
      <c r="J602" s="36"/>
      <c r="K602" s="36"/>
      <c r="L602" s="39"/>
      <c r="M602" s="218"/>
      <c r="N602" s="219"/>
      <c r="O602" s="71"/>
      <c r="P602" s="71"/>
      <c r="Q602" s="71"/>
      <c r="R602" s="71"/>
      <c r="S602" s="71"/>
      <c r="T602" s="72"/>
      <c r="U602" s="34"/>
      <c r="V602" s="34"/>
      <c r="W602" s="34"/>
      <c r="X602" s="34"/>
      <c r="Y602" s="34"/>
      <c r="Z602" s="34"/>
      <c r="AA602" s="34"/>
      <c r="AB602" s="34"/>
      <c r="AC602" s="34"/>
      <c r="AD602" s="34"/>
      <c r="AE602" s="34"/>
      <c r="AT602" s="17" t="s">
        <v>146</v>
      </c>
      <c r="AU602" s="17" t="s">
        <v>90</v>
      </c>
    </row>
    <row r="603" spans="1:65" s="2" customFormat="1" ht="21.75" customHeight="1">
      <c r="A603" s="34"/>
      <c r="B603" s="35"/>
      <c r="C603" s="203" t="s">
        <v>1113</v>
      </c>
      <c r="D603" s="203" t="s">
        <v>138</v>
      </c>
      <c r="E603" s="204" t="s">
        <v>1114</v>
      </c>
      <c r="F603" s="205" t="s">
        <v>1115</v>
      </c>
      <c r="G603" s="206" t="s">
        <v>428</v>
      </c>
      <c r="H603" s="207">
        <v>1475</v>
      </c>
      <c r="I603" s="208"/>
      <c r="J603" s="209">
        <f>ROUND(I603*H603,2)</f>
        <v>0</v>
      </c>
      <c r="K603" s="205" t="s">
        <v>142</v>
      </c>
      <c r="L603" s="39"/>
      <c r="M603" s="210" t="s">
        <v>1</v>
      </c>
      <c r="N603" s="211" t="s">
        <v>45</v>
      </c>
      <c r="O603" s="71"/>
      <c r="P603" s="212">
        <f>O603*H603</f>
        <v>0</v>
      </c>
      <c r="Q603" s="212">
        <v>1.1E-4</v>
      </c>
      <c r="R603" s="212">
        <f>Q603*H603</f>
        <v>0.16225000000000001</v>
      </c>
      <c r="S603" s="212">
        <v>0</v>
      </c>
      <c r="T603" s="213">
        <f>S603*H603</f>
        <v>0</v>
      </c>
      <c r="U603" s="34"/>
      <c r="V603" s="34"/>
      <c r="W603" s="34"/>
      <c r="X603" s="34"/>
      <c r="Y603" s="34"/>
      <c r="Z603" s="34"/>
      <c r="AA603" s="34"/>
      <c r="AB603" s="34"/>
      <c r="AC603" s="34"/>
      <c r="AD603" s="34"/>
      <c r="AE603" s="34"/>
      <c r="AR603" s="214" t="s">
        <v>143</v>
      </c>
      <c r="AT603" s="214" t="s">
        <v>138</v>
      </c>
      <c r="AU603" s="214" t="s">
        <v>90</v>
      </c>
      <c r="AY603" s="17" t="s">
        <v>134</v>
      </c>
      <c r="BE603" s="215">
        <f>IF(N603="základní",J603,0)</f>
        <v>0</v>
      </c>
      <c r="BF603" s="215">
        <f>IF(N603="snížená",J603,0)</f>
        <v>0</v>
      </c>
      <c r="BG603" s="215">
        <f>IF(N603="zákl. přenesená",J603,0)</f>
        <v>0</v>
      </c>
      <c r="BH603" s="215">
        <f>IF(N603="sníž. přenesená",J603,0)</f>
        <v>0</v>
      </c>
      <c r="BI603" s="215">
        <f>IF(N603="nulová",J603,0)</f>
        <v>0</v>
      </c>
      <c r="BJ603" s="17" t="s">
        <v>88</v>
      </c>
      <c r="BK603" s="215">
        <f>ROUND(I603*H603,2)</f>
        <v>0</v>
      </c>
      <c r="BL603" s="17" t="s">
        <v>143</v>
      </c>
      <c r="BM603" s="214" t="s">
        <v>1116</v>
      </c>
    </row>
    <row r="604" spans="1:65" s="2" customFormat="1" ht="107.25">
      <c r="A604" s="34"/>
      <c r="B604" s="35"/>
      <c r="C604" s="36"/>
      <c r="D604" s="216" t="s">
        <v>146</v>
      </c>
      <c r="E604" s="36"/>
      <c r="F604" s="217" t="s">
        <v>1083</v>
      </c>
      <c r="G604" s="36"/>
      <c r="H604" s="36"/>
      <c r="I604" s="115"/>
      <c r="J604" s="36"/>
      <c r="K604" s="36"/>
      <c r="L604" s="39"/>
      <c r="M604" s="218"/>
      <c r="N604" s="219"/>
      <c r="O604" s="71"/>
      <c r="P604" s="71"/>
      <c r="Q604" s="71"/>
      <c r="R604" s="71"/>
      <c r="S604" s="71"/>
      <c r="T604" s="72"/>
      <c r="U604" s="34"/>
      <c r="V604" s="34"/>
      <c r="W604" s="34"/>
      <c r="X604" s="34"/>
      <c r="Y604" s="34"/>
      <c r="Z604" s="34"/>
      <c r="AA604" s="34"/>
      <c r="AB604" s="34"/>
      <c r="AC604" s="34"/>
      <c r="AD604" s="34"/>
      <c r="AE604" s="34"/>
      <c r="AT604" s="17" t="s">
        <v>146</v>
      </c>
      <c r="AU604" s="17" t="s">
        <v>90</v>
      </c>
    </row>
    <row r="605" spans="1:65" s="2" customFormat="1" ht="21.75" customHeight="1">
      <c r="A605" s="34"/>
      <c r="B605" s="35"/>
      <c r="C605" s="203" t="s">
        <v>1117</v>
      </c>
      <c r="D605" s="203" t="s">
        <v>138</v>
      </c>
      <c r="E605" s="204" t="s">
        <v>1118</v>
      </c>
      <c r="F605" s="205" t="s">
        <v>1119</v>
      </c>
      <c r="G605" s="206" t="s">
        <v>428</v>
      </c>
      <c r="H605" s="207">
        <v>1475</v>
      </c>
      <c r="I605" s="208"/>
      <c r="J605" s="209">
        <f>ROUND(I605*H605,2)</f>
        <v>0</v>
      </c>
      <c r="K605" s="205" t="s">
        <v>142</v>
      </c>
      <c r="L605" s="39"/>
      <c r="M605" s="210" t="s">
        <v>1</v>
      </c>
      <c r="N605" s="211" t="s">
        <v>45</v>
      </c>
      <c r="O605" s="71"/>
      <c r="P605" s="212">
        <f>O605*H605</f>
        <v>0</v>
      </c>
      <c r="Q605" s="212">
        <v>3.8000000000000002E-4</v>
      </c>
      <c r="R605" s="212">
        <f>Q605*H605</f>
        <v>0.5605</v>
      </c>
      <c r="S605" s="212">
        <v>0</v>
      </c>
      <c r="T605" s="213">
        <f>S605*H605</f>
        <v>0</v>
      </c>
      <c r="U605" s="34"/>
      <c r="V605" s="34"/>
      <c r="W605" s="34"/>
      <c r="X605" s="34"/>
      <c r="Y605" s="34"/>
      <c r="Z605" s="34"/>
      <c r="AA605" s="34"/>
      <c r="AB605" s="34"/>
      <c r="AC605" s="34"/>
      <c r="AD605" s="34"/>
      <c r="AE605" s="34"/>
      <c r="AR605" s="214" t="s">
        <v>143</v>
      </c>
      <c r="AT605" s="214" t="s">
        <v>138</v>
      </c>
      <c r="AU605" s="214" t="s">
        <v>90</v>
      </c>
      <c r="AY605" s="17" t="s">
        <v>134</v>
      </c>
      <c r="BE605" s="215">
        <f>IF(N605="základní",J605,0)</f>
        <v>0</v>
      </c>
      <c r="BF605" s="215">
        <f>IF(N605="snížená",J605,0)</f>
        <v>0</v>
      </c>
      <c r="BG605" s="215">
        <f>IF(N605="zákl. přenesená",J605,0)</f>
        <v>0</v>
      </c>
      <c r="BH605" s="215">
        <f>IF(N605="sníž. přenesená",J605,0)</f>
        <v>0</v>
      </c>
      <c r="BI605" s="215">
        <f>IF(N605="nulová",J605,0)</f>
        <v>0</v>
      </c>
      <c r="BJ605" s="17" t="s">
        <v>88</v>
      </c>
      <c r="BK605" s="215">
        <f>ROUND(I605*H605,2)</f>
        <v>0</v>
      </c>
      <c r="BL605" s="17" t="s">
        <v>143</v>
      </c>
      <c r="BM605" s="214" t="s">
        <v>1120</v>
      </c>
    </row>
    <row r="606" spans="1:65" s="2" customFormat="1" ht="107.25">
      <c r="A606" s="34"/>
      <c r="B606" s="35"/>
      <c r="C606" s="36"/>
      <c r="D606" s="216" t="s">
        <v>146</v>
      </c>
      <c r="E606" s="36"/>
      <c r="F606" s="217" t="s">
        <v>1088</v>
      </c>
      <c r="G606" s="36"/>
      <c r="H606" s="36"/>
      <c r="I606" s="115"/>
      <c r="J606" s="36"/>
      <c r="K606" s="36"/>
      <c r="L606" s="39"/>
      <c r="M606" s="218"/>
      <c r="N606" s="219"/>
      <c r="O606" s="71"/>
      <c r="P606" s="71"/>
      <c r="Q606" s="71"/>
      <c r="R606" s="71"/>
      <c r="S606" s="71"/>
      <c r="T606" s="72"/>
      <c r="U606" s="34"/>
      <c r="V606" s="34"/>
      <c r="W606" s="34"/>
      <c r="X606" s="34"/>
      <c r="Y606" s="34"/>
      <c r="Z606" s="34"/>
      <c r="AA606" s="34"/>
      <c r="AB606" s="34"/>
      <c r="AC606" s="34"/>
      <c r="AD606" s="34"/>
      <c r="AE606" s="34"/>
      <c r="AT606" s="17" t="s">
        <v>146</v>
      </c>
      <c r="AU606" s="17" t="s">
        <v>90</v>
      </c>
    </row>
    <row r="607" spans="1:65" s="2" customFormat="1" ht="21.75" customHeight="1">
      <c r="A607" s="34"/>
      <c r="B607" s="35"/>
      <c r="C607" s="203" t="s">
        <v>1121</v>
      </c>
      <c r="D607" s="203" t="s">
        <v>138</v>
      </c>
      <c r="E607" s="204" t="s">
        <v>1122</v>
      </c>
      <c r="F607" s="205" t="s">
        <v>1123</v>
      </c>
      <c r="G607" s="206" t="s">
        <v>157</v>
      </c>
      <c r="H607" s="207">
        <v>470</v>
      </c>
      <c r="I607" s="208"/>
      <c r="J607" s="209">
        <f>ROUND(I607*H607,2)</f>
        <v>0</v>
      </c>
      <c r="K607" s="205" t="s">
        <v>142</v>
      </c>
      <c r="L607" s="39"/>
      <c r="M607" s="210" t="s">
        <v>1</v>
      </c>
      <c r="N607" s="211" t="s">
        <v>45</v>
      </c>
      <c r="O607" s="71"/>
      <c r="P607" s="212">
        <f>O607*H607</f>
        <v>0</v>
      </c>
      <c r="Q607" s="212">
        <v>8.4999999999999995E-4</v>
      </c>
      <c r="R607" s="212">
        <f>Q607*H607</f>
        <v>0.39949999999999997</v>
      </c>
      <c r="S607" s="212">
        <v>0</v>
      </c>
      <c r="T607" s="213">
        <f>S607*H607</f>
        <v>0</v>
      </c>
      <c r="U607" s="34"/>
      <c r="V607" s="34"/>
      <c r="W607" s="34"/>
      <c r="X607" s="34"/>
      <c r="Y607" s="34"/>
      <c r="Z607" s="34"/>
      <c r="AA607" s="34"/>
      <c r="AB607" s="34"/>
      <c r="AC607" s="34"/>
      <c r="AD607" s="34"/>
      <c r="AE607" s="34"/>
      <c r="AR607" s="214" t="s">
        <v>143</v>
      </c>
      <c r="AT607" s="214" t="s">
        <v>138</v>
      </c>
      <c r="AU607" s="214" t="s">
        <v>90</v>
      </c>
      <c r="AY607" s="17" t="s">
        <v>134</v>
      </c>
      <c r="BE607" s="215">
        <f>IF(N607="základní",J607,0)</f>
        <v>0</v>
      </c>
      <c r="BF607" s="215">
        <f>IF(N607="snížená",J607,0)</f>
        <v>0</v>
      </c>
      <c r="BG607" s="215">
        <f>IF(N607="zákl. přenesená",J607,0)</f>
        <v>0</v>
      </c>
      <c r="BH607" s="215">
        <f>IF(N607="sníž. přenesená",J607,0)</f>
        <v>0</v>
      </c>
      <c r="BI607" s="215">
        <f>IF(N607="nulová",J607,0)</f>
        <v>0</v>
      </c>
      <c r="BJ607" s="17" t="s">
        <v>88</v>
      </c>
      <c r="BK607" s="215">
        <f>ROUND(I607*H607,2)</f>
        <v>0</v>
      </c>
      <c r="BL607" s="17" t="s">
        <v>143</v>
      </c>
      <c r="BM607" s="214" t="s">
        <v>1124</v>
      </c>
    </row>
    <row r="608" spans="1:65" s="2" customFormat="1" ht="107.25">
      <c r="A608" s="34"/>
      <c r="B608" s="35"/>
      <c r="C608" s="36"/>
      <c r="D608" s="216" t="s">
        <v>146</v>
      </c>
      <c r="E608" s="36"/>
      <c r="F608" s="217" t="s">
        <v>1083</v>
      </c>
      <c r="G608" s="36"/>
      <c r="H608" s="36"/>
      <c r="I608" s="115"/>
      <c r="J608" s="36"/>
      <c r="K608" s="36"/>
      <c r="L608" s="39"/>
      <c r="M608" s="218"/>
      <c r="N608" s="219"/>
      <c r="O608" s="71"/>
      <c r="P608" s="71"/>
      <c r="Q608" s="71"/>
      <c r="R608" s="71"/>
      <c r="S608" s="71"/>
      <c r="T608" s="72"/>
      <c r="U608" s="34"/>
      <c r="V608" s="34"/>
      <c r="W608" s="34"/>
      <c r="X608" s="34"/>
      <c r="Y608" s="34"/>
      <c r="Z608" s="34"/>
      <c r="AA608" s="34"/>
      <c r="AB608" s="34"/>
      <c r="AC608" s="34"/>
      <c r="AD608" s="34"/>
      <c r="AE608" s="34"/>
      <c r="AT608" s="17" t="s">
        <v>146</v>
      </c>
      <c r="AU608" s="17" t="s">
        <v>90</v>
      </c>
    </row>
    <row r="609" spans="1:65" s="2" customFormat="1" ht="21.75" customHeight="1">
      <c r="A609" s="34"/>
      <c r="B609" s="35"/>
      <c r="C609" s="203" t="s">
        <v>1125</v>
      </c>
      <c r="D609" s="203" t="s">
        <v>138</v>
      </c>
      <c r="E609" s="204" t="s">
        <v>1126</v>
      </c>
      <c r="F609" s="205" t="s">
        <v>1127</v>
      </c>
      <c r="G609" s="206" t="s">
        <v>157</v>
      </c>
      <c r="H609" s="207">
        <v>470</v>
      </c>
      <c r="I609" s="208"/>
      <c r="J609" s="209">
        <f>ROUND(I609*H609,2)</f>
        <v>0</v>
      </c>
      <c r="K609" s="205" t="s">
        <v>142</v>
      </c>
      <c r="L609" s="39"/>
      <c r="M609" s="210" t="s">
        <v>1</v>
      </c>
      <c r="N609" s="211" t="s">
        <v>45</v>
      </c>
      <c r="O609" s="71"/>
      <c r="P609" s="212">
        <f>O609*H609</f>
        <v>0</v>
      </c>
      <c r="Q609" s="212">
        <v>2.5999999999999999E-3</v>
      </c>
      <c r="R609" s="212">
        <f>Q609*H609</f>
        <v>1.222</v>
      </c>
      <c r="S609" s="212">
        <v>0</v>
      </c>
      <c r="T609" s="213">
        <f>S609*H609</f>
        <v>0</v>
      </c>
      <c r="U609" s="34"/>
      <c r="V609" s="34"/>
      <c r="W609" s="34"/>
      <c r="X609" s="34"/>
      <c r="Y609" s="34"/>
      <c r="Z609" s="34"/>
      <c r="AA609" s="34"/>
      <c r="AB609" s="34"/>
      <c r="AC609" s="34"/>
      <c r="AD609" s="34"/>
      <c r="AE609" s="34"/>
      <c r="AR609" s="214" t="s">
        <v>143</v>
      </c>
      <c r="AT609" s="214" t="s">
        <v>138</v>
      </c>
      <c r="AU609" s="214" t="s">
        <v>90</v>
      </c>
      <c r="AY609" s="17" t="s">
        <v>134</v>
      </c>
      <c r="BE609" s="215">
        <f>IF(N609="základní",J609,0)</f>
        <v>0</v>
      </c>
      <c r="BF609" s="215">
        <f>IF(N609="snížená",J609,0)</f>
        <v>0</v>
      </c>
      <c r="BG609" s="215">
        <f>IF(N609="zákl. přenesená",J609,0)</f>
        <v>0</v>
      </c>
      <c r="BH609" s="215">
        <f>IF(N609="sníž. přenesená",J609,0)</f>
        <v>0</v>
      </c>
      <c r="BI609" s="215">
        <f>IF(N609="nulová",J609,0)</f>
        <v>0</v>
      </c>
      <c r="BJ609" s="17" t="s">
        <v>88</v>
      </c>
      <c r="BK609" s="215">
        <f>ROUND(I609*H609,2)</f>
        <v>0</v>
      </c>
      <c r="BL609" s="17" t="s">
        <v>143</v>
      </c>
      <c r="BM609" s="214" t="s">
        <v>1128</v>
      </c>
    </row>
    <row r="610" spans="1:65" s="2" customFormat="1" ht="107.25">
      <c r="A610" s="34"/>
      <c r="B610" s="35"/>
      <c r="C610" s="36"/>
      <c r="D610" s="216" t="s">
        <v>146</v>
      </c>
      <c r="E610" s="36"/>
      <c r="F610" s="217" t="s">
        <v>1088</v>
      </c>
      <c r="G610" s="36"/>
      <c r="H610" s="36"/>
      <c r="I610" s="115"/>
      <c r="J610" s="36"/>
      <c r="K610" s="36"/>
      <c r="L610" s="39"/>
      <c r="M610" s="218"/>
      <c r="N610" s="219"/>
      <c r="O610" s="71"/>
      <c r="P610" s="71"/>
      <c r="Q610" s="71"/>
      <c r="R610" s="71"/>
      <c r="S610" s="71"/>
      <c r="T610" s="72"/>
      <c r="U610" s="34"/>
      <c r="V610" s="34"/>
      <c r="W610" s="34"/>
      <c r="X610" s="34"/>
      <c r="Y610" s="34"/>
      <c r="Z610" s="34"/>
      <c r="AA610" s="34"/>
      <c r="AB610" s="34"/>
      <c r="AC610" s="34"/>
      <c r="AD610" s="34"/>
      <c r="AE610" s="34"/>
      <c r="AT610" s="17" t="s">
        <v>146</v>
      </c>
      <c r="AU610" s="17" t="s">
        <v>90</v>
      </c>
    </row>
    <row r="611" spans="1:65" s="2" customFormat="1" ht="21.75" customHeight="1">
      <c r="A611" s="34"/>
      <c r="B611" s="35"/>
      <c r="C611" s="203" t="s">
        <v>1129</v>
      </c>
      <c r="D611" s="203" t="s">
        <v>138</v>
      </c>
      <c r="E611" s="204" t="s">
        <v>1130</v>
      </c>
      <c r="F611" s="205" t="s">
        <v>1131</v>
      </c>
      <c r="G611" s="206" t="s">
        <v>157</v>
      </c>
      <c r="H611" s="207">
        <v>140</v>
      </c>
      <c r="I611" s="208"/>
      <c r="J611" s="209">
        <f>ROUND(I611*H611,2)</f>
        <v>0</v>
      </c>
      <c r="K611" s="205" t="s">
        <v>142</v>
      </c>
      <c r="L611" s="39"/>
      <c r="M611" s="210" t="s">
        <v>1</v>
      </c>
      <c r="N611" s="211" t="s">
        <v>45</v>
      </c>
      <c r="O611" s="71"/>
      <c r="P611" s="212">
        <f>O611*H611</f>
        <v>0</v>
      </c>
      <c r="Q611" s="212">
        <v>2.5999999999999999E-3</v>
      </c>
      <c r="R611" s="212">
        <f>Q611*H611</f>
        <v>0.36399999999999999</v>
      </c>
      <c r="S611" s="212">
        <v>0</v>
      </c>
      <c r="T611" s="213">
        <f>S611*H611</f>
        <v>0</v>
      </c>
      <c r="U611" s="34"/>
      <c r="V611" s="34"/>
      <c r="W611" s="34"/>
      <c r="X611" s="34"/>
      <c r="Y611" s="34"/>
      <c r="Z611" s="34"/>
      <c r="AA611" s="34"/>
      <c r="AB611" s="34"/>
      <c r="AC611" s="34"/>
      <c r="AD611" s="34"/>
      <c r="AE611" s="34"/>
      <c r="AR611" s="214" t="s">
        <v>143</v>
      </c>
      <c r="AT611" s="214" t="s">
        <v>138</v>
      </c>
      <c r="AU611" s="214" t="s">
        <v>90</v>
      </c>
      <c r="AY611" s="17" t="s">
        <v>134</v>
      </c>
      <c r="BE611" s="215">
        <f>IF(N611="základní",J611,0)</f>
        <v>0</v>
      </c>
      <c r="BF611" s="215">
        <f>IF(N611="snížená",J611,0)</f>
        <v>0</v>
      </c>
      <c r="BG611" s="215">
        <f>IF(N611="zákl. přenesená",J611,0)</f>
        <v>0</v>
      </c>
      <c r="BH611" s="215">
        <f>IF(N611="sníž. přenesená",J611,0)</f>
        <v>0</v>
      </c>
      <c r="BI611" s="215">
        <f>IF(N611="nulová",J611,0)</f>
        <v>0</v>
      </c>
      <c r="BJ611" s="17" t="s">
        <v>88</v>
      </c>
      <c r="BK611" s="215">
        <f>ROUND(I611*H611,2)</f>
        <v>0</v>
      </c>
      <c r="BL611" s="17" t="s">
        <v>143</v>
      </c>
      <c r="BM611" s="214" t="s">
        <v>1132</v>
      </c>
    </row>
    <row r="612" spans="1:65" s="2" customFormat="1" ht="107.25">
      <c r="A612" s="34"/>
      <c r="B612" s="35"/>
      <c r="C612" s="36"/>
      <c r="D612" s="216" t="s">
        <v>146</v>
      </c>
      <c r="E612" s="36"/>
      <c r="F612" s="217" t="s">
        <v>1088</v>
      </c>
      <c r="G612" s="36"/>
      <c r="H612" s="36"/>
      <c r="I612" s="115"/>
      <c r="J612" s="36"/>
      <c r="K612" s="36"/>
      <c r="L612" s="39"/>
      <c r="M612" s="218"/>
      <c r="N612" s="219"/>
      <c r="O612" s="71"/>
      <c r="P612" s="71"/>
      <c r="Q612" s="71"/>
      <c r="R612" s="71"/>
      <c r="S612" s="71"/>
      <c r="T612" s="72"/>
      <c r="U612" s="34"/>
      <c r="V612" s="34"/>
      <c r="W612" s="34"/>
      <c r="X612" s="34"/>
      <c r="Y612" s="34"/>
      <c r="Z612" s="34"/>
      <c r="AA612" s="34"/>
      <c r="AB612" s="34"/>
      <c r="AC612" s="34"/>
      <c r="AD612" s="34"/>
      <c r="AE612" s="34"/>
      <c r="AT612" s="17" t="s">
        <v>146</v>
      </c>
      <c r="AU612" s="17" t="s">
        <v>90</v>
      </c>
    </row>
    <row r="613" spans="1:65" s="2" customFormat="1" ht="21.75" customHeight="1">
      <c r="A613" s="34"/>
      <c r="B613" s="35"/>
      <c r="C613" s="203" t="s">
        <v>1133</v>
      </c>
      <c r="D613" s="203" t="s">
        <v>138</v>
      </c>
      <c r="E613" s="204" t="s">
        <v>1134</v>
      </c>
      <c r="F613" s="205" t="s">
        <v>1131</v>
      </c>
      <c r="G613" s="206" t="s">
        <v>157</v>
      </c>
      <c r="H613" s="207">
        <v>140</v>
      </c>
      <c r="I613" s="208"/>
      <c r="J613" s="209">
        <f>ROUND(I613*H613,2)</f>
        <v>0</v>
      </c>
      <c r="K613" s="205" t="s">
        <v>142</v>
      </c>
      <c r="L613" s="39"/>
      <c r="M613" s="210" t="s">
        <v>1</v>
      </c>
      <c r="N613" s="211" t="s">
        <v>45</v>
      </c>
      <c r="O613" s="71"/>
      <c r="P613" s="212">
        <f>O613*H613</f>
        <v>0</v>
      </c>
      <c r="Q613" s="212">
        <v>1.4499999999999999E-3</v>
      </c>
      <c r="R613" s="212">
        <f>Q613*H613</f>
        <v>0.20299999999999999</v>
      </c>
      <c r="S613" s="212">
        <v>0</v>
      </c>
      <c r="T613" s="213">
        <f>S613*H613</f>
        <v>0</v>
      </c>
      <c r="U613" s="34"/>
      <c r="V613" s="34"/>
      <c r="W613" s="34"/>
      <c r="X613" s="34"/>
      <c r="Y613" s="34"/>
      <c r="Z613" s="34"/>
      <c r="AA613" s="34"/>
      <c r="AB613" s="34"/>
      <c r="AC613" s="34"/>
      <c r="AD613" s="34"/>
      <c r="AE613" s="34"/>
      <c r="AR613" s="214" t="s">
        <v>143</v>
      </c>
      <c r="AT613" s="214" t="s">
        <v>138</v>
      </c>
      <c r="AU613" s="214" t="s">
        <v>90</v>
      </c>
      <c r="AY613" s="17" t="s">
        <v>134</v>
      </c>
      <c r="BE613" s="215">
        <f>IF(N613="základní",J613,0)</f>
        <v>0</v>
      </c>
      <c r="BF613" s="215">
        <f>IF(N613="snížená",J613,0)</f>
        <v>0</v>
      </c>
      <c r="BG613" s="215">
        <f>IF(N613="zákl. přenesená",J613,0)</f>
        <v>0</v>
      </c>
      <c r="BH613" s="215">
        <f>IF(N613="sníž. přenesená",J613,0)</f>
        <v>0</v>
      </c>
      <c r="BI613" s="215">
        <f>IF(N613="nulová",J613,0)</f>
        <v>0</v>
      </c>
      <c r="BJ613" s="17" t="s">
        <v>88</v>
      </c>
      <c r="BK613" s="215">
        <f>ROUND(I613*H613,2)</f>
        <v>0</v>
      </c>
      <c r="BL613" s="17" t="s">
        <v>143</v>
      </c>
      <c r="BM613" s="214" t="s">
        <v>1135</v>
      </c>
    </row>
    <row r="614" spans="1:65" s="2" customFormat="1" ht="107.25">
      <c r="A614" s="34"/>
      <c r="B614" s="35"/>
      <c r="C614" s="36"/>
      <c r="D614" s="216" t="s">
        <v>146</v>
      </c>
      <c r="E614" s="36"/>
      <c r="F614" s="217" t="s">
        <v>1083</v>
      </c>
      <c r="G614" s="36"/>
      <c r="H614" s="36"/>
      <c r="I614" s="115"/>
      <c r="J614" s="36"/>
      <c r="K614" s="36"/>
      <c r="L614" s="39"/>
      <c r="M614" s="218"/>
      <c r="N614" s="219"/>
      <c r="O614" s="71"/>
      <c r="P614" s="71"/>
      <c r="Q614" s="71"/>
      <c r="R614" s="71"/>
      <c r="S614" s="71"/>
      <c r="T614" s="72"/>
      <c r="U614" s="34"/>
      <c r="V614" s="34"/>
      <c r="W614" s="34"/>
      <c r="X614" s="34"/>
      <c r="Y614" s="34"/>
      <c r="Z614" s="34"/>
      <c r="AA614" s="34"/>
      <c r="AB614" s="34"/>
      <c r="AC614" s="34"/>
      <c r="AD614" s="34"/>
      <c r="AE614" s="34"/>
      <c r="AT614" s="17" t="s">
        <v>146</v>
      </c>
      <c r="AU614" s="17" t="s">
        <v>90</v>
      </c>
    </row>
    <row r="615" spans="1:65" s="2" customFormat="1" ht="21.75" customHeight="1">
      <c r="A615" s="34"/>
      <c r="B615" s="35"/>
      <c r="C615" s="203" t="s">
        <v>1136</v>
      </c>
      <c r="D615" s="203" t="s">
        <v>138</v>
      </c>
      <c r="E615" s="204" t="s">
        <v>1137</v>
      </c>
      <c r="F615" s="205" t="s">
        <v>1138</v>
      </c>
      <c r="G615" s="206" t="s">
        <v>584</v>
      </c>
      <c r="H615" s="207">
        <v>36</v>
      </c>
      <c r="I615" s="208"/>
      <c r="J615" s="209">
        <f>ROUND(I615*H615,2)</f>
        <v>0</v>
      </c>
      <c r="K615" s="205" t="s">
        <v>142</v>
      </c>
      <c r="L615" s="39"/>
      <c r="M615" s="210" t="s">
        <v>1</v>
      </c>
      <c r="N615" s="211" t="s">
        <v>45</v>
      </c>
      <c r="O615" s="71"/>
      <c r="P615" s="212">
        <f>O615*H615</f>
        <v>0</v>
      </c>
      <c r="Q615" s="212">
        <v>0</v>
      </c>
      <c r="R615" s="212">
        <f>Q615*H615</f>
        <v>0</v>
      </c>
      <c r="S615" s="212">
        <v>8.2000000000000003E-2</v>
      </c>
      <c r="T615" s="213">
        <f>S615*H615</f>
        <v>2.952</v>
      </c>
      <c r="U615" s="34"/>
      <c r="V615" s="34"/>
      <c r="W615" s="34"/>
      <c r="X615" s="34"/>
      <c r="Y615" s="34"/>
      <c r="Z615" s="34"/>
      <c r="AA615" s="34"/>
      <c r="AB615" s="34"/>
      <c r="AC615" s="34"/>
      <c r="AD615" s="34"/>
      <c r="AE615" s="34"/>
      <c r="AR615" s="214" t="s">
        <v>143</v>
      </c>
      <c r="AT615" s="214" t="s">
        <v>138</v>
      </c>
      <c r="AU615" s="214" t="s">
        <v>90</v>
      </c>
      <c r="AY615" s="17" t="s">
        <v>134</v>
      </c>
      <c r="BE615" s="215">
        <f>IF(N615="základní",J615,0)</f>
        <v>0</v>
      </c>
      <c r="BF615" s="215">
        <f>IF(N615="snížená",J615,0)</f>
        <v>0</v>
      </c>
      <c r="BG615" s="215">
        <f>IF(N615="zákl. přenesená",J615,0)</f>
        <v>0</v>
      </c>
      <c r="BH615" s="215">
        <f>IF(N615="sníž. přenesená",J615,0)</f>
        <v>0</v>
      </c>
      <c r="BI615" s="215">
        <f>IF(N615="nulová",J615,0)</f>
        <v>0</v>
      </c>
      <c r="BJ615" s="17" t="s">
        <v>88</v>
      </c>
      <c r="BK615" s="215">
        <f>ROUND(I615*H615,2)</f>
        <v>0</v>
      </c>
      <c r="BL615" s="17" t="s">
        <v>143</v>
      </c>
      <c r="BM615" s="214" t="s">
        <v>1139</v>
      </c>
    </row>
    <row r="616" spans="1:65" s="2" customFormat="1" ht="68.25">
      <c r="A616" s="34"/>
      <c r="B616" s="35"/>
      <c r="C616" s="36"/>
      <c r="D616" s="216" t="s">
        <v>146</v>
      </c>
      <c r="E616" s="36"/>
      <c r="F616" s="217" t="s">
        <v>1140</v>
      </c>
      <c r="G616" s="36"/>
      <c r="H616" s="36"/>
      <c r="I616" s="115"/>
      <c r="J616" s="36"/>
      <c r="K616" s="36"/>
      <c r="L616" s="39"/>
      <c r="M616" s="218"/>
      <c r="N616" s="219"/>
      <c r="O616" s="71"/>
      <c r="P616" s="71"/>
      <c r="Q616" s="71"/>
      <c r="R616" s="71"/>
      <c r="S616" s="71"/>
      <c r="T616" s="72"/>
      <c r="U616" s="34"/>
      <c r="V616" s="34"/>
      <c r="W616" s="34"/>
      <c r="X616" s="34"/>
      <c r="Y616" s="34"/>
      <c r="Z616" s="34"/>
      <c r="AA616" s="34"/>
      <c r="AB616" s="34"/>
      <c r="AC616" s="34"/>
      <c r="AD616" s="34"/>
      <c r="AE616" s="34"/>
      <c r="AT616" s="17" t="s">
        <v>146</v>
      </c>
      <c r="AU616" s="17" t="s">
        <v>90</v>
      </c>
    </row>
    <row r="617" spans="1:65" s="2" customFormat="1" ht="21.75" customHeight="1">
      <c r="A617" s="34"/>
      <c r="B617" s="35"/>
      <c r="C617" s="203" t="s">
        <v>1141</v>
      </c>
      <c r="D617" s="203" t="s">
        <v>138</v>
      </c>
      <c r="E617" s="204" t="s">
        <v>1142</v>
      </c>
      <c r="F617" s="205" t="s">
        <v>1143</v>
      </c>
      <c r="G617" s="206" t="s">
        <v>584</v>
      </c>
      <c r="H617" s="207">
        <v>5</v>
      </c>
      <c r="I617" s="208"/>
      <c r="J617" s="209">
        <f>ROUND(I617*H617,2)</f>
        <v>0</v>
      </c>
      <c r="K617" s="205" t="s">
        <v>142</v>
      </c>
      <c r="L617" s="39"/>
      <c r="M617" s="210" t="s">
        <v>1</v>
      </c>
      <c r="N617" s="211" t="s">
        <v>45</v>
      </c>
      <c r="O617" s="71"/>
      <c r="P617" s="212">
        <f>O617*H617</f>
        <v>0</v>
      </c>
      <c r="Q617" s="212">
        <v>0</v>
      </c>
      <c r="R617" s="212">
        <f>Q617*H617</f>
        <v>0</v>
      </c>
      <c r="S617" s="212">
        <v>4.0000000000000001E-3</v>
      </c>
      <c r="T617" s="213">
        <f>S617*H617</f>
        <v>0.02</v>
      </c>
      <c r="U617" s="34"/>
      <c r="V617" s="34"/>
      <c r="W617" s="34"/>
      <c r="X617" s="34"/>
      <c r="Y617" s="34"/>
      <c r="Z617" s="34"/>
      <c r="AA617" s="34"/>
      <c r="AB617" s="34"/>
      <c r="AC617" s="34"/>
      <c r="AD617" s="34"/>
      <c r="AE617" s="34"/>
      <c r="AR617" s="214" t="s">
        <v>143</v>
      </c>
      <c r="AT617" s="214" t="s">
        <v>138</v>
      </c>
      <c r="AU617" s="214" t="s">
        <v>90</v>
      </c>
      <c r="AY617" s="17" t="s">
        <v>134</v>
      </c>
      <c r="BE617" s="215">
        <f>IF(N617="základní",J617,0)</f>
        <v>0</v>
      </c>
      <c r="BF617" s="215">
        <f>IF(N617="snížená",J617,0)</f>
        <v>0</v>
      </c>
      <c r="BG617" s="215">
        <f>IF(N617="zákl. přenesená",J617,0)</f>
        <v>0</v>
      </c>
      <c r="BH617" s="215">
        <f>IF(N617="sníž. přenesená",J617,0)</f>
        <v>0</v>
      </c>
      <c r="BI617" s="215">
        <f>IF(N617="nulová",J617,0)</f>
        <v>0</v>
      </c>
      <c r="BJ617" s="17" t="s">
        <v>88</v>
      </c>
      <c r="BK617" s="215">
        <f>ROUND(I617*H617,2)</f>
        <v>0</v>
      </c>
      <c r="BL617" s="17" t="s">
        <v>143</v>
      </c>
      <c r="BM617" s="214" t="s">
        <v>1144</v>
      </c>
    </row>
    <row r="618" spans="1:65" s="2" customFormat="1" ht="39">
      <c r="A618" s="34"/>
      <c r="B618" s="35"/>
      <c r="C618" s="36"/>
      <c r="D618" s="216" t="s">
        <v>146</v>
      </c>
      <c r="E618" s="36"/>
      <c r="F618" s="217" t="s">
        <v>1145</v>
      </c>
      <c r="G618" s="36"/>
      <c r="H618" s="36"/>
      <c r="I618" s="115"/>
      <c r="J618" s="36"/>
      <c r="K618" s="36"/>
      <c r="L618" s="39"/>
      <c r="M618" s="218"/>
      <c r="N618" s="219"/>
      <c r="O618" s="71"/>
      <c r="P618" s="71"/>
      <c r="Q618" s="71"/>
      <c r="R618" s="71"/>
      <c r="S618" s="71"/>
      <c r="T618" s="72"/>
      <c r="U618" s="34"/>
      <c r="V618" s="34"/>
      <c r="W618" s="34"/>
      <c r="X618" s="34"/>
      <c r="Y618" s="34"/>
      <c r="Z618" s="34"/>
      <c r="AA618" s="34"/>
      <c r="AB618" s="34"/>
      <c r="AC618" s="34"/>
      <c r="AD618" s="34"/>
      <c r="AE618" s="34"/>
      <c r="AT618" s="17" t="s">
        <v>146</v>
      </c>
      <c r="AU618" s="17" t="s">
        <v>90</v>
      </c>
    </row>
    <row r="619" spans="1:65" s="2" customFormat="1" ht="21.75" customHeight="1">
      <c r="A619" s="34"/>
      <c r="B619" s="35"/>
      <c r="C619" s="203" t="s">
        <v>1146</v>
      </c>
      <c r="D619" s="203" t="s">
        <v>138</v>
      </c>
      <c r="E619" s="204" t="s">
        <v>1147</v>
      </c>
      <c r="F619" s="205" t="s">
        <v>1148</v>
      </c>
      <c r="G619" s="206" t="s">
        <v>584</v>
      </c>
      <c r="H619" s="207">
        <v>54</v>
      </c>
      <c r="I619" s="208"/>
      <c r="J619" s="209">
        <f>ROUND(I619*H619,2)</f>
        <v>0</v>
      </c>
      <c r="K619" s="205" t="s">
        <v>142</v>
      </c>
      <c r="L619" s="39"/>
      <c r="M619" s="210" t="s">
        <v>1</v>
      </c>
      <c r="N619" s="211" t="s">
        <v>45</v>
      </c>
      <c r="O619" s="71"/>
      <c r="P619" s="212">
        <f>O619*H619</f>
        <v>0</v>
      </c>
      <c r="Q619" s="212">
        <v>6.9999999999999999E-4</v>
      </c>
      <c r="R619" s="212">
        <f>Q619*H619</f>
        <v>3.78E-2</v>
      </c>
      <c r="S619" s="212">
        <v>0</v>
      </c>
      <c r="T619" s="213">
        <f>S619*H619</f>
        <v>0</v>
      </c>
      <c r="U619" s="34"/>
      <c r="V619" s="34"/>
      <c r="W619" s="34"/>
      <c r="X619" s="34"/>
      <c r="Y619" s="34"/>
      <c r="Z619" s="34"/>
      <c r="AA619" s="34"/>
      <c r="AB619" s="34"/>
      <c r="AC619" s="34"/>
      <c r="AD619" s="34"/>
      <c r="AE619" s="34"/>
      <c r="AR619" s="214" t="s">
        <v>143</v>
      </c>
      <c r="AT619" s="214" t="s">
        <v>138</v>
      </c>
      <c r="AU619" s="214" t="s">
        <v>90</v>
      </c>
      <c r="AY619" s="17" t="s">
        <v>134</v>
      </c>
      <c r="BE619" s="215">
        <f>IF(N619="základní",J619,0)</f>
        <v>0</v>
      </c>
      <c r="BF619" s="215">
        <f>IF(N619="snížená",J619,0)</f>
        <v>0</v>
      </c>
      <c r="BG619" s="215">
        <f>IF(N619="zákl. přenesená",J619,0)</f>
        <v>0</v>
      </c>
      <c r="BH619" s="215">
        <f>IF(N619="sníž. přenesená",J619,0)</f>
        <v>0</v>
      </c>
      <c r="BI619" s="215">
        <f>IF(N619="nulová",J619,0)</f>
        <v>0</v>
      </c>
      <c r="BJ619" s="17" t="s">
        <v>88</v>
      </c>
      <c r="BK619" s="215">
        <f>ROUND(I619*H619,2)</f>
        <v>0</v>
      </c>
      <c r="BL619" s="17" t="s">
        <v>143</v>
      </c>
      <c r="BM619" s="214" t="s">
        <v>1149</v>
      </c>
    </row>
    <row r="620" spans="1:65" s="2" customFormat="1" ht="146.25">
      <c r="A620" s="34"/>
      <c r="B620" s="35"/>
      <c r="C620" s="36"/>
      <c r="D620" s="216" t="s">
        <v>146</v>
      </c>
      <c r="E620" s="36"/>
      <c r="F620" s="217" t="s">
        <v>1150</v>
      </c>
      <c r="G620" s="36"/>
      <c r="H620" s="36"/>
      <c r="I620" s="115"/>
      <c r="J620" s="36"/>
      <c r="K620" s="36"/>
      <c r="L620" s="39"/>
      <c r="M620" s="218"/>
      <c r="N620" s="219"/>
      <c r="O620" s="71"/>
      <c r="P620" s="71"/>
      <c r="Q620" s="71"/>
      <c r="R620" s="71"/>
      <c r="S620" s="71"/>
      <c r="T620" s="72"/>
      <c r="U620" s="34"/>
      <c r="V620" s="34"/>
      <c r="W620" s="34"/>
      <c r="X620" s="34"/>
      <c r="Y620" s="34"/>
      <c r="Z620" s="34"/>
      <c r="AA620" s="34"/>
      <c r="AB620" s="34"/>
      <c r="AC620" s="34"/>
      <c r="AD620" s="34"/>
      <c r="AE620" s="34"/>
      <c r="AT620" s="17" t="s">
        <v>146</v>
      </c>
      <c r="AU620" s="17" t="s">
        <v>90</v>
      </c>
    </row>
    <row r="621" spans="1:65" s="2" customFormat="1" ht="21.75" customHeight="1">
      <c r="A621" s="34"/>
      <c r="B621" s="35"/>
      <c r="C621" s="255" t="s">
        <v>1151</v>
      </c>
      <c r="D621" s="255" t="s">
        <v>471</v>
      </c>
      <c r="E621" s="256" t="s">
        <v>1152</v>
      </c>
      <c r="F621" s="257" t="s">
        <v>1153</v>
      </c>
      <c r="G621" s="258" t="s">
        <v>584</v>
      </c>
      <c r="H621" s="259">
        <v>12</v>
      </c>
      <c r="I621" s="260"/>
      <c r="J621" s="261">
        <f t="shared" ref="J621:J628" si="20">ROUND(I621*H621,2)</f>
        <v>0</v>
      </c>
      <c r="K621" s="257" t="s">
        <v>142</v>
      </c>
      <c r="L621" s="262"/>
      <c r="M621" s="263" t="s">
        <v>1</v>
      </c>
      <c r="N621" s="264" t="s">
        <v>45</v>
      </c>
      <c r="O621" s="71"/>
      <c r="P621" s="212">
        <f t="shared" ref="P621:P628" si="21">O621*H621</f>
        <v>0</v>
      </c>
      <c r="Q621" s="212">
        <v>2.5999999999999999E-3</v>
      </c>
      <c r="R621" s="212">
        <f t="shared" ref="R621:R628" si="22">Q621*H621</f>
        <v>3.1199999999999999E-2</v>
      </c>
      <c r="S621" s="212">
        <v>0</v>
      </c>
      <c r="T621" s="213">
        <f t="shared" ref="T621:T628" si="23">S621*H621</f>
        <v>0</v>
      </c>
      <c r="U621" s="34"/>
      <c r="V621" s="34"/>
      <c r="W621" s="34"/>
      <c r="X621" s="34"/>
      <c r="Y621" s="34"/>
      <c r="Z621" s="34"/>
      <c r="AA621" s="34"/>
      <c r="AB621" s="34"/>
      <c r="AC621" s="34"/>
      <c r="AD621" s="34"/>
      <c r="AE621" s="34"/>
      <c r="AR621" s="214" t="s">
        <v>183</v>
      </c>
      <c r="AT621" s="214" t="s">
        <v>471</v>
      </c>
      <c r="AU621" s="214" t="s">
        <v>90</v>
      </c>
      <c r="AY621" s="17" t="s">
        <v>134</v>
      </c>
      <c r="BE621" s="215">
        <f t="shared" ref="BE621:BE628" si="24">IF(N621="základní",J621,0)</f>
        <v>0</v>
      </c>
      <c r="BF621" s="215">
        <f t="shared" ref="BF621:BF628" si="25">IF(N621="snížená",J621,0)</f>
        <v>0</v>
      </c>
      <c r="BG621" s="215">
        <f t="shared" ref="BG621:BG628" si="26">IF(N621="zákl. přenesená",J621,0)</f>
        <v>0</v>
      </c>
      <c r="BH621" s="215">
        <f t="shared" ref="BH621:BH628" si="27">IF(N621="sníž. přenesená",J621,0)</f>
        <v>0</v>
      </c>
      <c r="BI621" s="215">
        <f t="shared" ref="BI621:BI628" si="28">IF(N621="nulová",J621,0)</f>
        <v>0</v>
      </c>
      <c r="BJ621" s="17" t="s">
        <v>88</v>
      </c>
      <c r="BK621" s="215">
        <f t="shared" ref="BK621:BK628" si="29">ROUND(I621*H621,2)</f>
        <v>0</v>
      </c>
      <c r="BL621" s="17" t="s">
        <v>143</v>
      </c>
      <c r="BM621" s="214" t="s">
        <v>1154</v>
      </c>
    </row>
    <row r="622" spans="1:65" s="2" customFormat="1" ht="16.5" customHeight="1">
      <c r="A622" s="34"/>
      <c r="B622" s="35"/>
      <c r="C622" s="255" t="s">
        <v>1155</v>
      </c>
      <c r="D622" s="255" t="s">
        <v>471</v>
      </c>
      <c r="E622" s="256" t="s">
        <v>1156</v>
      </c>
      <c r="F622" s="257" t="s">
        <v>1157</v>
      </c>
      <c r="G622" s="258" t="s">
        <v>584</v>
      </c>
      <c r="H622" s="259">
        <v>8</v>
      </c>
      <c r="I622" s="260"/>
      <c r="J622" s="261">
        <f t="shared" si="20"/>
        <v>0</v>
      </c>
      <c r="K622" s="257" t="s">
        <v>142</v>
      </c>
      <c r="L622" s="262"/>
      <c r="M622" s="263" t="s">
        <v>1</v>
      </c>
      <c r="N622" s="264" t="s">
        <v>45</v>
      </c>
      <c r="O622" s="71"/>
      <c r="P622" s="212">
        <f t="shared" si="21"/>
        <v>0</v>
      </c>
      <c r="Q622" s="212">
        <v>1.2999999999999999E-3</v>
      </c>
      <c r="R622" s="212">
        <f t="shared" si="22"/>
        <v>1.04E-2</v>
      </c>
      <c r="S622" s="212">
        <v>0</v>
      </c>
      <c r="T622" s="213">
        <f t="shared" si="23"/>
        <v>0</v>
      </c>
      <c r="U622" s="34"/>
      <c r="V622" s="34"/>
      <c r="W622" s="34"/>
      <c r="X622" s="34"/>
      <c r="Y622" s="34"/>
      <c r="Z622" s="34"/>
      <c r="AA622" s="34"/>
      <c r="AB622" s="34"/>
      <c r="AC622" s="34"/>
      <c r="AD622" s="34"/>
      <c r="AE622" s="34"/>
      <c r="AR622" s="214" t="s">
        <v>183</v>
      </c>
      <c r="AT622" s="214" t="s">
        <v>471</v>
      </c>
      <c r="AU622" s="214" t="s">
        <v>90</v>
      </c>
      <c r="AY622" s="17" t="s">
        <v>134</v>
      </c>
      <c r="BE622" s="215">
        <f t="shared" si="24"/>
        <v>0</v>
      </c>
      <c r="BF622" s="215">
        <f t="shared" si="25"/>
        <v>0</v>
      </c>
      <c r="BG622" s="215">
        <f t="shared" si="26"/>
        <v>0</v>
      </c>
      <c r="BH622" s="215">
        <f t="shared" si="27"/>
        <v>0</v>
      </c>
      <c r="BI622" s="215">
        <f t="shared" si="28"/>
        <v>0</v>
      </c>
      <c r="BJ622" s="17" t="s">
        <v>88</v>
      </c>
      <c r="BK622" s="215">
        <f t="shared" si="29"/>
        <v>0</v>
      </c>
      <c r="BL622" s="17" t="s">
        <v>143</v>
      </c>
      <c r="BM622" s="214" t="s">
        <v>1158</v>
      </c>
    </row>
    <row r="623" spans="1:65" s="2" customFormat="1" ht="21.75" customHeight="1">
      <c r="A623" s="34"/>
      <c r="B623" s="35"/>
      <c r="C623" s="255" t="s">
        <v>1159</v>
      </c>
      <c r="D623" s="255" t="s">
        <v>471</v>
      </c>
      <c r="E623" s="256" t="s">
        <v>1160</v>
      </c>
      <c r="F623" s="257" t="s">
        <v>1161</v>
      </c>
      <c r="G623" s="258" t="s">
        <v>584</v>
      </c>
      <c r="H623" s="259">
        <v>10</v>
      </c>
      <c r="I623" s="260"/>
      <c r="J623" s="261">
        <f t="shared" si="20"/>
        <v>0</v>
      </c>
      <c r="K623" s="257" t="s">
        <v>142</v>
      </c>
      <c r="L623" s="262"/>
      <c r="M623" s="263" t="s">
        <v>1</v>
      </c>
      <c r="N623" s="264" t="s">
        <v>45</v>
      </c>
      <c r="O623" s="71"/>
      <c r="P623" s="212">
        <f t="shared" si="21"/>
        <v>0</v>
      </c>
      <c r="Q623" s="212">
        <v>1.2999999999999999E-3</v>
      </c>
      <c r="R623" s="212">
        <f t="shared" si="22"/>
        <v>1.2999999999999999E-2</v>
      </c>
      <c r="S623" s="212">
        <v>0</v>
      </c>
      <c r="T623" s="213">
        <f t="shared" si="23"/>
        <v>0</v>
      </c>
      <c r="U623" s="34"/>
      <c r="V623" s="34"/>
      <c r="W623" s="34"/>
      <c r="X623" s="34"/>
      <c r="Y623" s="34"/>
      <c r="Z623" s="34"/>
      <c r="AA623" s="34"/>
      <c r="AB623" s="34"/>
      <c r="AC623" s="34"/>
      <c r="AD623" s="34"/>
      <c r="AE623" s="34"/>
      <c r="AR623" s="214" t="s">
        <v>183</v>
      </c>
      <c r="AT623" s="214" t="s">
        <v>471</v>
      </c>
      <c r="AU623" s="214" t="s">
        <v>90</v>
      </c>
      <c r="AY623" s="17" t="s">
        <v>134</v>
      </c>
      <c r="BE623" s="215">
        <f t="shared" si="24"/>
        <v>0</v>
      </c>
      <c r="BF623" s="215">
        <f t="shared" si="25"/>
        <v>0</v>
      </c>
      <c r="BG623" s="215">
        <f t="shared" si="26"/>
        <v>0</v>
      </c>
      <c r="BH623" s="215">
        <f t="shared" si="27"/>
        <v>0</v>
      </c>
      <c r="BI623" s="215">
        <f t="shared" si="28"/>
        <v>0</v>
      </c>
      <c r="BJ623" s="17" t="s">
        <v>88</v>
      </c>
      <c r="BK623" s="215">
        <f t="shared" si="29"/>
        <v>0</v>
      </c>
      <c r="BL623" s="17" t="s">
        <v>143</v>
      </c>
      <c r="BM623" s="214" t="s">
        <v>1162</v>
      </c>
    </row>
    <row r="624" spans="1:65" s="2" customFormat="1" ht="16.5" customHeight="1">
      <c r="A624" s="34"/>
      <c r="B624" s="35"/>
      <c r="C624" s="255" t="s">
        <v>1163</v>
      </c>
      <c r="D624" s="255" t="s">
        <v>471</v>
      </c>
      <c r="E624" s="256" t="s">
        <v>1164</v>
      </c>
      <c r="F624" s="257" t="s">
        <v>1165</v>
      </c>
      <c r="G624" s="258" t="s">
        <v>584</v>
      </c>
      <c r="H624" s="259">
        <v>10</v>
      </c>
      <c r="I624" s="260"/>
      <c r="J624" s="261">
        <f t="shared" si="20"/>
        <v>0</v>
      </c>
      <c r="K624" s="257" t="s">
        <v>142</v>
      </c>
      <c r="L624" s="262"/>
      <c r="M624" s="263" t="s">
        <v>1</v>
      </c>
      <c r="N624" s="264" t="s">
        <v>45</v>
      </c>
      <c r="O624" s="71"/>
      <c r="P624" s="212">
        <f t="shared" si="21"/>
        <v>0</v>
      </c>
      <c r="Q624" s="212">
        <v>5.0000000000000001E-3</v>
      </c>
      <c r="R624" s="212">
        <f t="shared" si="22"/>
        <v>0.05</v>
      </c>
      <c r="S624" s="212">
        <v>0</v>
      </c>
      <c r="T624" s="213">
        <f t="shared" si="23"/>
        <v>0</v>
      </c>
      <c r="U624" s="34"/>
      <c r="V624" s="34"/>
      <c r="W624" s="34"/>
      <c r="X624" s="34"/>
      <c r="Y624" s="34"/>
      <c r="Z624" s="34"/>
      <c r="AA624" s="34"/>
      <c r="AB624" s="34"/>
      <c r="AC624" s="34"/>
      <c r="AD624" s="34"/>
      <c r="AE624" s="34"/>
      <c r="AR624" s="214" t="s">
        <v>183</v>
      </c>
      <c r="AT624" s="214" t="s">
        <v>471</v>
      </c>
      <c r="AU624" s="214" t="s">
        <v>90</v>
      </c>
      <c r="AY624" s="17" t="s">
        <v>134</v>
      </c>
      <c r="BE624" s="215">
        <f t="shared" si="24"/>
        <v>0</v>
      </c>
      <c r="BF624" s="215">
        <f t="shared" si="25"/>
        <v>0</v>
      </c>
      <c r="BG624" s="215">
        <f t="shared" si="26"/>
        <v>0</v>
      </c>
      <c r="BH624" s="215">
        <f t="shared" si="27"/>
        <v>0</v>
      </c>
      <c r="BI624" s="215">
        <f t="shared" si="28"/>
        <v>0</v>
      </c>
      <c r="BJ624" s="17" t="s">
        <v>88</v>
      </c>
      <c r="BK624" s="215">
        <f t="shared" si="29"/>
        <v>0</v>
      </c>
      <c r="BL624" s="17" t="s">
        <v>143</v>
      </c>
      <c r="BM624" s="214" t="s">
        <v>1166</v>
      </c>
    </row>
    <row r="625" spans="1:65" s="2" customFormat="1" ht="16.5" customHeight="1">
      <c r="A625" s="34"/>
      <c r="B625" s="35"/>
      <c r="C625" s="255" t="s">
        <v>1167</v>
      </c>
      <c r="D625" s="255" t="s">
        <v>471</v>
      </c>
      <c r="E625" s="256" t="s">
        <v>1168</v>
      </c>
      <c r="F625" s="257" t="s">
        <v>1169</v>
      </c>
      <c r="G625" s="258" t="s">
        <v>584</v>
      </c>
      <c r="H625" s="259">
        <v>4</v>
      </c>
      <c r="I625" s="260"/>
      <c r="J625" s="261">
        <f t="shared" si="20"/>
        <v>0</v>
      </c>
      <c r="K625" s="257" t="s">
        <v>142</v>
      </c>
      <c r="L625" s="262"/>
      <c r="M625" s="263" t="s">
        <v>1</v>
      </c>
      <c r="N625" s="264" t="s">
        <v>45</v>
      </c>
      <c r="O625" s="71"/>
      <c r="P625" s="212">
        <f t="shared" si="21"/>
        <v>0</v>
      </c>
      <c r="Q625" s="212">
        <v>1.6999999999999999E-3</v>
      </c>
      <c r="R625" s="212">
        <f t="shared" si="22"/>
        <v>6.7999999999999996E-3</v>
      </c>
      <c r="S625" s="212">
        <v>0</v>
      </c>
      <c r="T625" s="213">
        <f t="shared" si="23"/>
        <v>0</v>
      </c>
      <c r="U625" s="34"/>
      <c r="V625" s="34"/>
      <c r="W625" s="34"/>
      <c r="X625" s="34"/>
      <c r="Y625" s="34"/>
      <c r="Z625" s="34"/>
      <c r="AA625" s="34"/>
      <c r="AB625" s="34"/>
      <c r="AC625" s="34"/>
      <c r="AD625" s="34"/>
      <c r="AE625" s="34"/>
      <c r="AR625" s="214" t="s">
        <v>183</v>
      </c>
      <c r="AT625" s="214" t="s">
        <v>471</v>
      </c>
      <c r="AU625" s="214" t="s">
        <v>90</v>
      </c>
      <c r="AY625" s="17" t="s">
        <v>134</v>
      </c>
      <c r="BE625" s="215">
        <f t="shared" si="24"/>
        <v>0</v>
      </c>
      <c r="BF625" s="215">
        <f t="shared" si="25"/>
        <v>0</v>
      </c>
      <c r="BG625" s="215">
        <f t="shared" si="26"/>
        <v>0</v>
      </c>
      <c r="BH625" s="215">
        <f t="shared" si="27"/>
        <v>0</v>
      </c>
      <c r="BI625" s="215">
        <f t="shared" si="28"/>
        <v>0</v>
      </c>
      <c r="BJ625" s="17" t="s">
        <v>88</v>
      </c>
      <c r="BK625" s="215">
        <f t="shared" si="29"/>
        <v>0</v>
      </c>
      <c r="BL625" s="17" t="s">
        <v>143</v>
      </c>
      <c r="BM625" s="214" t="s">
        <v>1170</v>
      </c>
    </row>
    <row r="626" spans="1:65" s="2" customFormat="1" ht="16.5" customHeight="1">
      <c r="A626" s="34"/>
      <c r="B626" s="35"/>
      <c r="C626" s="255" t="s">
        <v>1171</v>
      </c>
      <c r="D626" s="255" t="s">
        <v>471</v>
      </c>
      <c r="E626" s="256" t="s">
        <v>1172</v>
      </c>
      <c r="F626" s="257" t="s">
        <v>1173</v>
      </c>
      <c r="G626" s="258" t="s">
        <v>584</v>
      </c>
      <c r="H626" s="259">
        <v>4</v>
      </c>
      <c r="I626" s="260"/>
      <c r="J626" s="261">
        <f t="shared" si="20"/>
        <v>0</v>
      </c>
      <c r="K626" s="257" t="s">
        <v>142</v>
      </c>
      <c r="L626" s="262"/>
      <c r="M626" s="263" t="s">
        <v>1</v>
      </c>
      <c r="N626" s="264" t="s">
        <v>45</v>
      </c>
      <c r="O626" s="71"/>
      <c r="P626" s="212">
        <f t="shared" si="21"/>
        <v>0</v>
      </c>
      <c r="Q626" s="212">
        <v>5.0000000000000001E-3</v>
      </c>
      <c r="R626" s="212">
        <f t="shared" si="22"/>
        <v>0.02</v>
      </c>
      <c r="S626" s="212">
        <v>0</v>
      </c>
      <c r="T626" s="213">
        <f t="shared" si="23"/>
        <v>0</v>
      </c>
      <c r="U626" s="34"/>
      <c r="V626" s="34"/>
      <c r="W626" s="34"/>
      <c r="X626" s="34"/>
      <c r="Y626" s="34"/>
      <c r="Z626" s="34"/>
      <c r="AA626" s="34"/>
      <c r="AB626" s="34"/>
      <c r="AC626" s="34"/>
      <c r="AD626" s="34"/>
      <c r="AE626" s="34"/>
      <c r="AR626" s="214" t="s">
        <v>183</v>
      </c>
      <c r="AT626" s="214" t="s">
        <v>471</v>
      </c>
      <c r="AU626" s="214" t="s">
        <v>90</v>
      </c>
      <c r="AY626" s="17" t="s">
        <v>134</v>
      </c>
      <c r="BE626" s="215">
        <f t="shared" si="24"/>
        <v>0</v>
      </c>
      <c r="BF626" s="215">
        <f t="shared" si="25"/>
        <v>0</v>
      </c>
      <c r="BG626" s="215">
        <f t="shared" si="26"/>
        <v>0</v>
      </c>
      <c r="BH626" s="215">
        <f t="shared" si="27"/>
        <v>0</v>
      </c>
      <c r="BI626" s="215">
        <f t="shared" si="28"/>
        <v>0</v>
      </c>
      <c r="BJ626" s="17" t="s">
        <v>88</v>
      </c>
      <c r="BK626" s="215">
        <f t="shared" si="29"/>
        <v>0</v>
      </c>
      <c r="BL626" s="17" t="s">
        <v>143</v>
      </c>
      <c r="BM626" s="214" t="s">
        <v>1174</v>
      </c>
    </row>
    <row r="627" spans="1:65" s="2" customFormat="1" ht="16.5" customHeight="1">
      <c r="A627" s="34"/>
      <c r="B627" s="35"/>
      <c r="C627" s="255" t="s">
        <v>1175</v>
      </c>
      <c r="D627" s="255" t="s">
        <v>471</v>
      </c>
      <c r="E627" s="256" t="s">
        <v>1176</v>
      </c>
      <c r="F627" s="257" t="s">
        <v>1177</v>
      </c>
      <c r="G627" s="258" t="s">
        <v>584</v>
      </c>
      <c r="H627" s="259">
        <v>6</v>
      </c>
      <c r="I627" s="260"/>
      <c r="J627" s="261">
        <f t="shared" si="20"/>
        <v>0</v>
      </c>
      <c r="K627" s="257" t="s">
        <v>142</v>
      </c>
      <c r="L627" s="262"/>
      <c r="M627" s="263" t="s">
        <v>1</v>
      </c>
      <c r="N627" s="264" t="s">
        <v>45</v>
      </c>
      <c r="O627" s="71"/>
      <c r="P627" s="212">
        <f t="shared" si="21"/>
        <v>0</v>
      </c>
      <c r="Q627" s="212">
        <v>5.0000000000000001E-3</v>
      </c>
      <c r="R627" s="212">
        <f t="shared" si="22"/>
        <v>0.03</v>
      </c>
      <c r="S627" s="212">
        <v>0</v>
      </c>
      <c r="T627" s="213">
        <f t="shared" si="23"/>
        <v>0</v>
      </c>
      <c r="U627" s="34"/>
      <c r="V627" s="34"/>
      <c r="W627" s="34"/>
      <c r="X627" s="34"/>
      <c r="Y627" s="34"/>
      <c r="Z627" s="34"/>
      <c r="AA627" s="34"/>
      <c r="AB627" s="34"/>
      <c r="AC627" s="34"/>
      <c r="AD627" s="34"/>
      <c r="AE627" s="34"/>
      <c r="AR627" s="214" t="s">
        <v>183</v>
      </c>
      <c r="AT627" s="214" t="s">
        <v>471</v>
      </c>
      <c r="AU627" s="214" t="s">
        <v>90</v>
      </c>
      <c r="AY627" s="17" t="s">
        <v>134</v>
      </c>
      <c r="BE627" s="215">
        <f t="shared" si="24"/>
        <v>0</v>
      </c>
      <c r="BF627" s="215">
        <f t="shared" si="25"/>
        <v>0</v>
      </c>
      <c r="BG627" s="215">
        <f t="shared" si="26"/>
        <v>0</v>
      </c>
      <c r="BH627" s="215">
        <f t="shared" si="27"/>
        <v>0</v>
      </c>
      <c r="BI627" s="215">
        <f t="shared" si="28"/>
        <v>0</v>
      </c>
      <c r="BJ627" s="17" t="s">
        <v>88</v>
      </c>
      <c r="BK627" s="215">
        <f t="shared" si="29"/>
        <v>0</v>
      </c>
      <c r="BL627" s="17" t="s">
        <v>143</v>
      </c>
      <c r="BM627" s="214" t="s">
        <v>1178</v>
      </c>
    </row>
    <row r="628" spans="1:65" s="2" customFormat="1" ht="21.75" customHeight="1">
      <c r="A628" s="34"/>
      <c r="B628" s="35"/>
      <c r="C628" s="203" t="s">
        <v>1179</v>
      </c>
      <c r="D628" s="203" t="s">
        <v>138</v>
      </c>
      <c r="E628" s="204" t="s">
        <v>1180</v>
      </c>
      <c r="F628" s="205" t="s">
        <v>1181</v>
      </c>
      <c r="G628" s="206" t="s">
        <v>584</v>
      </c>
      <c r="H628" s="207">
        <v>7</v>
      </c>
      <c r="I628" s="208"/>
      <c r="J628" s="209">
        <f t="shared" si="20"/>
        <v>0</v>
      </c>
      <c r="K628" s="205" t="s">
        <v>142</v>
      </c>
      <c r="L628" s="39"/>
      <c r="M628" s="210" t="s">
        <v>1</v>
      </c>
      <c r="N628" s="211" t="s">
        <v>45</v>
      </c>
      <c r="O628" s="71"/>
      <c r="P628" s="212">
        <f t="shared" si="21"/>
        <v>0</v>
      </c>
      <c r="Q628" s="212">
        <v>2.5018799999999999</v>
      </c>
      <c r="R628" s="212">
        <f t="shared" si="22"/>
        <v>17.513159999999999</v>
      </c>
      <c r="S628" s="212">
        <v>0</v>
      </c>
      <c r="T628" s="213">
        <f t="shared" si="23"/>
        <v>0</v>
      </c>
      <c r="U628" s="34"/>
      <c r="V628" s="34"/>
      <c r="W628" s="34"/>
      <c r="X628" s="34"/>
      <c r="Y628" s="34"/>
      <c r="Z628" s="34"/>
      <c r="AA628" s="34"/>
      <c r="AB628" s="34"/>
      <c r="AC628" s="34"/>
      <c r="AD628" s="34"/>
      <c r="AE628" s="34"/>
      <c r="AR628" s="214" t="s">
        <v>143</v>
      </c>
      <c r="AT628" s="214" t="s">
        <v>138</v>
      </c>
      <c r="AU628" s="214" t="s">
        <v>90</v>
      </c>
      <c r="AY628" s="17" t="s">
        <v>134</v>
      </c>
      <c r="BE628" s="215">
        <f t="shared" si="24"/>
        <v>0</v>
      </c>
      <c r="BF628" s="215">
        <f t="shared" si="25"/>
        <v>0</v>
      </c>
      <c r="BG628" s="215">
        <f t="shared" si="26"/>
        <v>0</v>
      </c>
      <c r="BH628" s="215">
        <f t="shared" si="27"/>
        <v>0</v>
      </c>
      <c r="BI628" s="215">
        <f t="shared" si="28"/>
        <v>0</v>
      </c>
      <c r="BJ628" s="17" t="s">
        <v>88</v>
      </c>
      <c r="BK628" s="215">
        <f t="shared" si="29"/>
        <v>0</v>
      </c>
      <c r="BL628" s="17" t="s">
        <v>143</v>
      </c>
      <c r="BM628" s="214" t="s">
        <v>1182</v>
      </c>
    </row>
    <row r="629" spans="1:65" s="2" customFormat="1" ht="68.25">
      <c r="A629" s="34"/>
      <c r="B629" s="35"/>
      <c r="C629" s="36"/>
      <c r="D629" s="216" t="s">
        <v>146</v>
      </c>
      <c r="E629" s="36"/>
      <c r="F629" s="217" t="s">
        <v>1183</v>
      </c>
      <c r="G629" s="36"/>
      <c r="H629" s="36"/>
      <c r="I629" s="115"/>
      <c r="J629" s="36"/>
      <c r="K629" s="36"/>
      <c r="L629" s="39"/>
      <c r="M629" s="218"/>
      <c r="N629" s="219"/>
      <c r="O629" s="71"/>
      <c r="P629" s="71"/>
      <c r="Q629" s="71"/>
      <c r="R629" s="71"/>
      <c r="S629" s="71"/>
      <c r="T629" s="72"/>
      <c r="U629" s="34"/>
      <c r="V629" s="34"/>
      <c r="W629" s="34"/>
      <c r="X629" s="34"/>
      <c r="Y629" s="34"/>
      <c r="Z629" s="34"/>
      <c r="AA629" s="34"/>
      <c r="AB629" s="34"/>
      <c r="AC629" s="34"/>
      <c r="AD629" s="34"/>
      <c r="AE629" s="34"/>
      <c r="AT629" s="17" t="s">
        <v>146</v>
      </c>
      <c r="AU629" s="17" t="s">
        <v>90</v>
      </c>
    </row>
    <row r="630" spans="1:65" s="2" customFormat="1" ht="21.75" customHeight="1">
      <c r="A630" s="34"/>
      <c r="B630" s="35"/>
      <c r="C630" s="255" t="s">
        <v>1184</v>
      </c>
      <c r="D630" s="255" t="s">
        <v>471</v>
      </c>
      <c r="E630" s="256" t="s">
        <v>1185</v>
      </c>
      <c r="F630" s="257" t="s">
        <v>1186</v>
      </c>
      <c r="G630" s="258" t="s">
        <v>584</v>
      </c>
      <c r="H630" s="259">
        <v>7</v>
      </c>
      <c r="I630" s="260"/>
      <c r="J630" s="261">
        <f>ROUND(I630*H630,2)</f>
        <v>0</v>
      </c>
      <c r="K630" s="257" t="s">
        <v>142</v>
      </c>
      <c r="L630" s="262"/>
      <c r="M630" s="263" t="s">
        <v>1</v>
      </c>
      <c r="N630" s="264" t="s">
        <v>45</v>
      </c>
      <c r="O630" s="71"/>
      <c r="P630" s="212">
        <f>O630*H630</f>
        <v>0</v>
      </c>
      <c r="Q630" s="212">
        <v>1.55E-2</v>
      </c>
      <c r="R630" s="212">
        <f>Q630*H630</f>
        <v>0.1085</v>
      </c>
      <c r="S630" s="212">
        <v>0</v>
      </c>
      <c r="T630" s="213">
        <f>S630*H630</f>
        <v>0</v>
      </c>
      <c r="U630" s="34"/>
      <c r="V630" s="34"/>
      <c r="W630" s="34"/>
      <c r="X630" s="34"/>
      <c r="Y630" s="34"/>
      <c r="Z630" s="34"/>
      <c r="AA630" s="34"/>
      <c r="AB630" s="34"/>
      <c r="AC630" s="34"/>
      <c r="AD630" s="34"/>
      <c r="AE630" s="34"/>
      <c r="AR630" s="214" t="s">
        <v>183</v>
      </c>
      <c r="AT630" s="214" t="s">
        <v>471</v>
      </c>
      <c r="AU630" s="214" t="s">
        <v>90</v>
      </c>
      <c r="AY630" s="17" t="s">
        <v>134</v>
      </c>
      <c r="BE630" s="215">
        <f>IF(N630="základní",J630,0)</f>
        <v>0</v>
      </c>
      <c r="BF630" s="215">
        <f>IF(N630="snížená",J630,0)</f>
        <v>0</v>
      </c>
      <c r="BG630" s="215">
        <f>IF(N630="zákl. přenesená",J630,0)</f>
        <v>0</v>
      </c>
      <c r="BH630" s="215">
        <f>IF(N630="sníž. přenesená",J630,0)</f>
        <v>0</v>
      </c>
      <c r="BI630" s="215">
        <f>IF(N630="nulová",J630,0)</f>
        <v>0</v>
      </c>
      <c r="BJ630" s="17" t="s">
        <v>88</v>
      </c>
      <c r="BK630" s="215">
        <f>ROUND(I630*H630,2)</f>
        <v>0</v>
      </c>
      <c r="BL630" s="17" t="s">
        <v>143</v>
      </c>
      <c r="BM630" s="214" t="s">
        <v>1187</v>
      </c>
    </row>
    <row r="631" spans="1:65" s="2" customFormat="1" ht="21.75" customHeight="1">
      <c r="A631" s="34"/>
      <c r="B631" s="35"/>
      <c r="C631" s="203" t="s">
        <v>1188</v>
      </c>
      <c r="D631" s="203" t="s">
        <v>138</v>
      </c>
      <c r="E631" s="204" t="s">
        <v>1189</v>
      </c>
      <c r="F631" s="205" t="s">
        <v>1190</v>
      </c>
      <c r="G631" s="206" t="s">
        <v>584</v>
      </c>
      <c r="H631" s="207">
        <v>15</v>
      </c>
      <c r="I631" s="208"/>
      <c r="J631" s="209">
        <f>ROUND(I631*H631,2)</f>
        <v>0</v>
      </c>
      <c r="K631" s="205" t="s">
        <v>142</v>
      </c>
      <c r="L631" s="39"/>
      <c r="M631" s="210" t="s">
        <v>1</v>
      </c>
      <c r="N631" s="211" t="s">
        <v>45</v>
      </c>
      <c r="O631" s="71"/>
      <c r="P631" s="212">
        <f>O631*H631</f>
        <v>0</v>
      </c>
      <c r="Q631" s="212">
        <v>0.10940999999999999</v>
      </c>
      <c r="R631" s="212">
        <f>Q631*H631</f>
        <v>1.6411499999999999</v>
      </c>
      <c r="S631" s="212">
        <v>0</v>
      </c>
      <c r="T631" s="213">
        <f>S631*H631</f>
        <v>0</v>
      </c>
      <c r="U631" s="34"/>
      <c r="V631" s="34"/>
      <c r="W631" s="34"/>
      <c r="X631" s="34"/>
      <c r="Y631" s="34"/>
      <c r="Z631" s="34"/>
      <c r="AA631" s="34"/>
      <c r="AB631" s="34"/>
      <c r="AC631" s="34"/>
      <c r="AD631" s="34"/>
      <c r="AE631" s="34"/>
      <c r="AR631" s="214" t="s">
        <v>143</v>
      </c>
      <c r="AT631" s="214" t="s">
        <v>138</v>
      </c>
      <c r="AU631" s="214" t="s">
        <v>90</v>
      </c>
      <c r="AY631" s="17" t="s">
        <v>134</v>
      </c>
      <c r="BE631" s="215">
        <f>IF(N631="základní",J631,0)</f>
        <v>0</v>
      </c>
      <c r="BF631" s="215">
        <f>IF(N631="snížená",J631,0)</f>
        <v>0</v>
      </c>
      <c r="BG631" s="215">
        <f>IF(N631="zákl. přenesená",J631,0)</f>
        <v>0</v>
      </c>
      <c r="BH631" s="215">
        <f>IF(N631="sníž. přenesená",J631,0)</f>
        <v>0</v>
      </c>
      <c r="BI631" s="215">
        <f>IF(N631="nulová",J631,0)</f>
        <v>0</v>
      </c>
      <c r="BJ631" s="17" t="s">
        <v>88</v>
      </c>
      <c r="BK631" s="215">
        <f>ROUND(I631*H631,2)</f>
        <v>0</v>
      </c>
      <c r="BL631" s="17" t="s">
        <v>143</v>
      </c>
      <c r="BM631" s="214" t="s">
        <v>1191</v>
      </c>
    </row>
    <row r="632" spans="1:65" s="2" customFormat="1" ht="87.75">
      <c r="A632" s="34"/>
      <c r="B632" s="35"/>
      <c r="C632" s="36"/>
      <c r="D632" s="216" t="s">
        <v>146</v>
      </c>
      <c r="E632" s="36"/>
      <c r="F632" s="217" t="s">
        <v>1192</v>
      </c>
      <c r="G632" s="36"/>
      <c r="H632" s="36"/>
      <c r="I632" s="115"/>
      <c r="J632" s="36"/>
      <c r="K632" s="36"/>
      <c r="L632" s="39"/>
      <c r="M632" s="218"/>
      <c r="N632" s="219"/>
      <c r="O632" s="71"/>
      <c r="P632" s="71"/>
      <c r="Q632" s="71"/>
      <c r="R632" s="71"/>
      <c r="S632" s="71"/>
      <c r="T632" s="72"/>
      <c r="U632" s="34"/>
      <c r="V632" s="34"/>
      <c r="W632" s="34"/>
      <c r="X632" s="34"/>
      <c r="Y632" s="34"/>
      <c r="Z632" s="34"/>
      <c r="AA632" s="34"/>
      <c r="AB632" s="34"/>
      <c r="AC632" s="34"/>
      <c r="AD632" s="34"/>
      <c r="AE632" s="34"/>
      <c r="AT632" s="17" t="s">
        <v>146</v>
      </c>
      <c r="AU632" s="17" t="s">
        <v>90</v>
      </c>
    </row>
    <row r="633" spans="1:65" s="2" customFormat="1" ht="16.5" customHeight="1">
      <c r="A633" s="34"/>
      <c r="B633" s="35"/>
      <c r="C633" s="255" t="s">
        <v>1193</v>
      </c>
      <c r="D633" s="255" t="s">
        <v>471</v>
      </c>
      <c r="E633" s="256" t="s">
        <v>1194</v>
      </c>
      <c r="F633" s="257" t="s">
        <v>1195</v>
      </c>
      <c r="G633" s="258" t="s">
        <v>584</v>
      </c>
      <c r="H633" s="259">
        <v>15</v>
      </c>
      <c r="I633" s="260"/>
      <c r="J633" s="261">
        <f>ROUND(I633*H633,2)</f>
        <v>0</v>
      </c>
      <c r="K633" s="257" t="s">
        <v>142</v>
      </c>
      <c r="L633" s="262"/>
      <c r="M633" s="263" t="s">
        <v>1</v>
      </c>
      <c r="N633" s="264" t="s">
        <v>45</v>
      </c>
      <c r="O633" s="71"/>
      <c r="P633" s="212">
        <f>O633*H633</f>
        <v>0</v>
      </c>
      <c r="Q633" s="212">
        <v>2.5000000000000001E-3</v>
      </c>
      <c r="R633" s="212">
        <f>Q633*H633</f>
        <v>3.7499999999999999E-2</v>
      </c>
      <c r="S633" s="212">
        <v>0</v>
      </c>
      <c r="T633" s="213">
        <f>S633*H633</f>
        <v>0</v>
      </c>
      <c r="U633" s="34"/>
      <c r="V633" s="34"/>
      <c r="W633" s="34"/>
      <c r="X633" s="34"/>
      <c r="Y633" s="34"/>
      <c r="Z633" s="34"/>
      <c r="AA633" s="34"/>
      <c r="AB633" s="34"/>
      <c r="AC633" s="34"/>
      <c r="AD633" s="34"/>
      <c r="AE633" s="34"/>
      <c r="AR633" s="214" t="s">
        <v>183</v>
      </c>
      <c r="AT633" s="214" t="s">
        <v>471</v>
      </c>
      <c r="AU633" s="214" t="s">
        <v>90</v>
      </c>
      <c r="AY633" s="17" t="s">
        <v>134</v>
      </c>
      <c r="BE633" s="215">
        <f>IF(N633="základní",J633,0)</f>
        <v>0</v>
      </c>
      <c r="BF633" s="215">
        <f>IF(N633="snížená",J633,0)</f>
        <v>0</v>
      </c>
      <c r="BG633" s="215">
        <f>IF(N633="zákl. přenesená",J633,0)</f>
        <v>0</v>
      </c>
      <c r="BH633" s="215">
        <f>IF(N633="sníž. přenesená",J633,0)</f>
        <v>0</v>
      </c>
      <c r="BI633" s="215">
        <f>IF(N633="nulová",J633,0)</f>
        <v>0</v>
      </c>
      <c r="BJ633" s="17" t="s">
        <v>88</v>
      </c>
      <c r="BK633" s="215">
        <f>ROUND(I633*H633,2)</f>
        <v>0</v>
      </c>
      <c r="BL633" s="17" t="s">
        <v>143</v>
      </c>
      <c r="BM633" s="214" t="s">
        <v>1196</v>
      </c>
    </row>
    <row r="634" spans="1:65" s="2" customFormat="1" ht="16.5" customHeight="1">
      <c r="A634" s="34"/>
      <c r="B634" s="35"/>
      <c r="C634" s="255" t="s">
        <v>1197</v>
      </c>
      <c r="D634" s="255" t="s">
        <v>471</v>
      </c>
      <c r="E634" s="256" t="s">
        <v>1198</v>
      </c>
      <c r="F634" s="257" t="s">
        <v>1199</v>
      </c>
      <c r="G634" s="258" t="s">
        <v>584</v>
      </c>
      <c r="H634" s="259">
        <v>15</v>
      </c>
      <c r="I634" s="260"/>
      <c r="J634" s="261">
        <f>ROUND(I634*H634,2)</f>
        <v>0</v>
      </c>
      <c r="K634" s="257" t="s">
        <v>142</v>
      </c>
      <c r="L634" s="262"/>
      <c r="M634" s="263" t="s">
        <v>1</v>
      </c>
      <c r="N634" s="264" t="s">
        <v>45</v>
      </c>
      <c r="O634" s="71"/>
      <c r="P634" s="212">
        <f>O634*H634</f>
        <v>0</v>
      </c>
      <c r="Q634" s="212">
        <v>3.0000000000000001E-3</v>
      </c>
      <c r="R634" s="212">
        <f>Q634*H634</f>
        <v>4.4999999999999998E-2</v>
      </c>
      <c r="S634" s="212">
        <v>0</v>
      </c>
      <c r="T634" s="213">
        <f>S634*H634</f>
        <v>0</v>
      </c>
      <c r="U634" s="34"/>
      <c r="V634" s="34"/>
      <c r="W634" s="34"/>
      <c r="X634" s="34"/>
      <c r="Y634" s="34"/>
      <c r="Z634" s="34"/>
      <c r="AA634" s="34"/>
      <c r="AB634" s="34"/>
      <c r="AC634" s="34"/>
      <c r="AD634" s="34"/>
      <c r="AE634" s="34"/>
      <c r="AR634" s="214" t="s">
        <v>183</v>
      </c>
      <c r="AT634" s="214" t="s">
        <v>471</v>
      </c>
      <c r="AU634" s="214" t="s">
        <v>90</v>
      </c>
      <c r="AY634" s="17" t="s">
        <v>134</v>
      </c>
      <c r="BE634" s="215">
        <f>IF(N634="základní",J634,0)</f>
        <v>0</v>
      </c>
      <c r="BF634" s="215">
        <f>IF(N634="snížená",J634,0)</f>
        <v>0</v>
      </c>
      <c r="BG634" s="215">
        <f>IF(N634="zákl. přenesená",J634,0)</f>
        <v>0</v>
      </c>
      <c r="BH634" s="215">
        <f>IF(N634="sníž. přenesená",J634,0)</f>
        <v>0</v>
      </c>
      <c r="BI634" s="215">
        <f>IF(N634="nulová",J634,0)</f>
        <v>0</v>
      </c>
      <c r="BJ634" s="17" t="s">
        <v>88</v>
      </c>
      <c r="BK634" s="215">
        <f>ROUND(I634*H634,2)</f>
        <v>0</v>
      </c>
      <c r="BL634" s="17" t="s">
        <v>143</v>
      </c>
      <c r="BM634" s="214" t="s">
        <v>1200</v>
      </c>
    </row>
    <row r="635" spans="1:65" s="2" customFormat="1" ht="21.75" customHeight="1">
      <c r="A635" s="34"/>
      <c r="B635" s="35"/>
      <c r="C635" s="203" t="s">
        <v>1201</v>
      </c>
      <c r="D635" s="203" t="s">
        <v>138</v>
      </c>
      <c r="E635" s="204" t="s">
        <v>1202</v>
      </c>
      <c r="F635" s="205" t="s">
        <v>1203</v>
      </c>
      <c r="G635" s="206" t="s">
        <v>584</v>
      </c>
      <c r="H635" s="207">
        <v>90</v>
      </c>
      <c r="I635" s="208"/>
      <c r="J635" s="209">
        <f>ROUND(I635*H635,2)</f>
        <v>0</v>
      </c>
      <c r="K635" s="205" t="s">
        <v>142</v>
      </c>
      <c r="L635" s="39"/>
      <c r="M635" s="210" t="s">
        <v>1</v>
      </c>
      <c r="N635" s="211" t="s">
        <v>45</v>
      </c>
      <c r="O635" s="71"/>
      <c r="P635" s="212">
        <f>O635*H635</f>
        <v>0</v>
      </c>
      <c r="Q635" s="212">
        <v>0</v>
      </c>
      <c r="R635" s="212">
        <f>Q635*H635</f>
        <v>0</v>
      </c>
      <c r="S635" s="212">
        <v>0</v>
      </c>
      <c r="T635" s="213">
        <f>S635*H635</f>
        <v>0</v>
      </c>
      <c r="U635" s="34"/>
      <c r="V635" s="34"/>
      <c r="W635" s="34"/>
      <c r="X635" s="34"/>
      <c r="Y635" s="34"/>
      <c r="Z635" s="34"/>
      <c r="AA635" s="34"/>
      <c r="AB635" s="34"/>
      <c r="AC635" s="34"/>
      <c r="AD635" s="34"/>
      <c r="AE635" s="34"/>
      <c r="AR635" s="214" t="s">
        <v>143</v>
      </c>
      <c r="AT635" s="214" t="s">
        <v>138</v>
      </c>
      <c r="AU635" s="214" t="s">
        <v>90</v>
      </c>
      <c r="AY635" s="17" t="s">
        <v>134</v>
      </c>
      <c r="BE635" s="215">
        <f>IF(N635="základní",J635,0)</f>
        <v>0</v>
      </c>
      <c r="BF635" s="215">
        <f>IF(N635="snížená",J635,0)</f>
        <v>0</v>
      </c>
      <c r="BG635" s="215">
        <f>IF(N635="zákl. přenesená",J635,0)</f>
        <v>0</v>
      </c>
      <c r="BH635" s="215">
        <f>IF(N635="sníž. přenesená",J635,0)</f>
        <v>0</v>
      </c>
      <c r="BI635" s="215">
        <f>IF(N635="nulová",J635,0)</f>
        <v>0</v>
      </c>
      <c r="BJ635" s="17" t="s">
        <v>88</v>
      </c>
      <c r="BK635" s="215">
        <f>ROUND(I635*H635,2)</f>
        <v>0</v>
      </c>
      <c r="BL635" s="17" t="s">
        <v>143</v>
      </c>
      <c r="BM635" s="214" t="s">
        <v>1204</v>
      </c>
    </row>
    <row r="636" spans="1:65" s="2" customFormat="1" ht="19.5">
      <c r="A636" s="34"/>
      <c r="B636" s="35"/>
      <c r="C636" s="36"/>
      <c r="D636" s="216" t="s">
        <v>146</v>
      </c>
      <c r="E636" s="36"/>
      <c r="F636" s="217" t="s">
        <v>1205</v>
      </c>
      <c r="G636" s="36"/>
      <c r="H636" s="36"/>
      <c r="I636" s="115"/>
      <c r="J636" s="36"/>
      <c r="K636" s="36"/>
      <c r="L636" s="39"/>
      <c r="M636" s="218"/>
      <c r="N636" s="219"/>
      <c r="O636" s="71"/>
      <c r="P636" s="71"/>
      <c r="Q636" s="71"/>
      <c r="R636" s="71"/>
      <c r="S636" s="71"/>
      <c r="T636" s="72"/>
      <c r="U636" s="34"/>
      <c r="V636" s="34"/>
      <c r="W636" s="34"/>
      <c r="X636" s="34"/>
      <c r="Y636" s="34"/>
      <c r="Z636" s="34"/>
      <c r="AA636" s="34"/>
      <c r="AB636" s="34"/>
      <c r="AC636" s="34"/>
      <c r="AD636" s="34"/>
      <c r="AE636" s="34"/>
      <c r="AT636" s="17" t="s">
        <v>146</v>
      </c>
      <c r="AU636" s="17" t="s">
        <v>90</v>
      </c>
    </row>
    <row r="637" spans="1:65" s="2" customFormat="1" ht="16.5" customHeight="1">
      <c r="A637" s="34"/>
      <c r="B637" s="35"/>
      <c r="C637" s="255" t="s">
        <v>1206</v>
      </c>
      <c r="D637" s="255" t="s">
        <v>471</v>
      </c>
      <c r="E637" s="256" t="s">
        <v>1207</v>
      </c>
      <c r="F637" s="257" t="s">
        <v>1208</v>
      </c>
      <c r="G637" s="258" t="s">
        <v>584</v>
      </c>
      <c r="H637" s="259">
        <v>90</v>
      </c>
      <c r="I637" s="260"/>
      <c r="J637" s="261">
        <f>ROUND(I637*H637,2)</f>
        <v>0</v>
      </c>
      <c r="K637" s="257" t="s">
        <v>142</v>
      </c>
      <c r="L637" s="262"/>
      <c r="M637" s="263" t="s">
        <v>1</v>
      </c>
      <c r="N637" s="264" t="s">
        <v>45</v>
      </c>
      <c r="O637" s="71"/>
      <c r="P637" s="212">
        <f>O637*H637</f>
        <v>0</v>
      </c>
      <c r="Q637" s="212">
        <v>2.9999999999999997E-4</v>
      </c>
      <c r="R637" s="212">
        <f>Q637*H637</f>
        <v>2.6999999999999996E-2</v>
      </c>
      <c r="S637" s="212">
        <v>0</v>
      </c>
      <c r="T637" s="213">
        <f>S637*H637</f>
        <v>0</v>
      </c>
      <c r="U637" s="34"/>
      <c r="V637" s="34"/>
      <c r="W637" s="34"/>
      <c r="X637" s="34"/>
      <c r="Y637" s="34"/>
      <c r="Z637" s="34"/>
      <c r="AA637" s="34"/>
      <c r="AB637" s="34"/>
      <c r="AC637" s="34"/>
      <c r="AD637" s="34"/>
      <c r="AE637" s="34"/>
      <c r="AR637" s="214" t="s">
        <v>183</v>
      </c>
      <c r="AT637" s="214" t="s">
        <v>471</v>
      </c>
      <c r="AU637" s="214" t="s">
        <v>90</v>
      </c>
      <c r="AY637" s="17" t="s">
        <v>134</v>
      </c>
      <c r="BE637" s="215">
        <f>IF(N637="základní",J637,0)</f>
        <v>0</v>
      </c>
      <c r="BF637" s="215">
        <f>IF(N637="snížená",J637,0)</f>
        <v>0</v>
      </c>
      <c r="BG637" s="215">
        <f>IF(N637="zákl. přenesená",J637,0)</f>
        <v>0</v>
      </c>
      <c r="BH637" s="215">
        <f>IF(N637="sníž. přenesená",J637,0)</f>
        <v>0</v>
      </c>
      <c r="BI637" s="215">
        <f>IF(N637="nulová",J637,0)</f>
        <v>0</v>
      </c>
      <c r="BJ637" s="17" t="s">
        <v>88</v>
      </c>
      <c r="BK637" s="215">
        <f>ROUND(I637*H637,2)</f>
        <v>0</v>
      </c>
      <c r="BL637" s="17" t="s">
        <v>143</v>
      </c>
      <c r="BM637" s="214" t="s">
        <v>1209</v>
      </c>
    </row>
    <row r="638" spans="1:65" s="2" customFormat="1" ht="21.75" customHeight="1">
      <c r="A638" s="34"/>
      <c r="B638" s="35"/>
      <c r="C638" s="203" t="s">
        <v>1210</v>
      </c>
      <c r="D638" s="203" t="s">
        <v>138</v>
      </c>
      <c r="E638" s="204" t="s">
        <v>1211</v>
      </c>
      <c r="F638" s="205" t="s">
        <v>1212</v>
      </c>
      <c r="G638" s="206" t="s">
        <v>428</v>
      </c>
      <c r="H638" s="207">
        <v>40</v>
      </c>
      <c r="I638" s="208"/>
      <c r="J638" s="209">
        <f>ROUND(I638*H638,2)</f>
        <v>0</v>
      </c>
      <c r="K638" s="205" t="s">
        <v>142</v>
      </c>
      <c r="L638" s="39"/>
      <c r="M638" s="210" t="s">
        <v>1</v>
      </c>
      <c r="N638" s="211" t="s">
        <v>45</v>
      </c>
      <c r="O638" s="71"/>
      <c r="P638" s="212">
        <f>O638*H638</f>
        <v>0</v>
      </c>
      <c r="Q638" s="212">
        <v>1.3999999999999999E-4</v>
      </c>
      <c r="R638" s="212">
        <f>Q638*H638</f>
        <v>5.5999999999999991E-3</v>
      </c>
      <c r="S638" s="212">
        <v>0</v>
      </c>
      <c r="T638" s="213">
        <f>S638*H638</f>
        <v>0</v>
      </c>
      <c r="U638" s="34"/>
      <c r="V638" s="34"/>
      <c r="W638" s="34"/>
      <c r="X638" s="34"/>
      <c r="Y638" s="34"/>
      <c r="Z638" s="34"/>
      <c r="AA638" s="34"/>
      <c r="AB638" s="34"/>
      <c r="AC638" s="34"/>
      <c r="AD638" s="34"/>
      <c r="AE638" s="34"/>
      <c r="AR638" s="214" t="s">
        <v>143</v>
      </c>
      <c r="AT638" s="214" t="s">
        <v>138</v>
      </c>
      <c r="AU638" s="214" t="s">
        <v>90</v>
      </c>
      <c r="AY638" s="17" t="s">
        <v>134</v>
      </c>
      <c r="BE638" s="215">
        <f>IF(N638="základní",J638,0)</f>
        <v>0</v>
      </c>
      <c r="BF638" s="215">
        <f>IF(N638="snížená",J638,0)</f>
        <v>0</v>
      </c>
      <c r="BG638" s="215">
        <f>IF(N638="zákl. přenesená",J638,0)</f>
        <v>0</v>
      </c>
      <c r="BH638" s="215">
        <f>IF(N638="sníž. přenesená",J638,0)</f>
        <v>0</v>
      </c>
      <c r="BI638" s="215">
        <f>IF(N638="nulová",J638,0)</f>
        <v>0</v>
      </c>
      <c r="BJ638" s="17" t="s">
        <v>88</v>
      </c>
      <c r="BK638" s="215">
        <f>ROUND(I638*H638,2)</f>
        <v>0</v>
      </c>
      <c r="BL638" s="17" t="s">
        <v>143</v>
      </c>
      <c r="BM638" s="214" t="s">
        <v>1213</v>
      </c>
    </row>
    <row r="639" spans="1:65" s="2" customFormat="1" ht="78">
      <c r="A639" s="34"/>
      <c r="B639" s="35"/>
      <c r="C639" s="36"/>
      <c r="D639" s="216" t="s">
        <v>146</v>
      </c>
      <c r="E639" s="36"/>
      <c r="F639" s="217" t="s">
        <v>1214</v>
      </c>
      <c r="G639" s="36"/>
      <c r="H639" s="36"/>
      <c r="I639" s="115"/>
      <c r="J639" s="36"/>
      <c r="K639" s="36"/>
      <c r="L639" s="39"/>
      <c r="M639" s="218"/>
      <c r="N639" s="219"/>
      <c r="O639" s="71"/>
      <c r="P639" s="71"/>
      <c r="Q639" s="71"/>
      <c r="R639" s="71"/>
      <c r="S639" s="71"/>
      <c r="T639" s="72"/>
      <c r="U639" s="34"/>
      <c r="V639" s="34"/>
      <c r="W639" s="34"/>
      <c r="X639" s="34"/>
      <c r="Y639" s="34"/>
      <c r="Z639" s="34"/>
      <c r="AA639" s="34"/>
      <c r="AB639" s="34"/>
      <c r="AC639" s="34"/>
      <c r="AD639" s="34"/>
      <c r="AE639" s="34"/>
      <c r="AT639" s="17" t="s">
        <v>146</v>
      </c>
      <c r="AU639" s="17" t="s">
        <v>90</v>
      </c>
    </row>
    <row r="640" spans="1:65" s="2" customFormat="1" ht="21.75" customHeight="1">
      <c r="A640" s="34"/>
      <c r="B640" s="35"/>
      <c r="C640" s="203" t="s">
        <v>1215</v>
      </c>
      <c r="D640" s="203" t="s">
        <v>138</v>
      </c>
      <c r="E640" s="204" t="s">
        <v>1216</v>
      </c>
      <c r="F640" s="205" t="s">
        <v>1217</v>
      </c>
      <c r="G640" s="206" t="s">
        <v>584</v>
      </c>
      <c r="H640" s="207">
        <v>24</v>
      </c>
      <c r="I640" s="208"/>
      <c r="J640" s="209">
        <f>ROUND(I640*H640,2)</f>
        <v>0</v>
      </c>
      <c r="K640" s="205" t="s">
        <v>142</v>
      </c>
      <c r="L640" s="39"/>
      <c r="M640" s="210" t="s">
        <v>1</v>
      </c>
      <c r="N640" s="211" t="s">
        <v>45</v>
      </c>
      <c r="O640" s="71"/>
      <c r="P640" s="212">
        <f>O640*H640</f>
        <v>0</v>
      </c>
      <c r="Q640" s="212">
        <v>4.0699999999999998E-3</v>
      </c>
      <c r="R640" s="212">
        <f>Q640*H640</f>
        <v>9.7679999999999989E-2</v>
      </c>
      <c r="S640" s="212">
        <v>0</v>
      </c>
      <c r="T640" s="213">
        <f>S640*H640</f>
        <v>0</v>
      </c>
      <c r="U640" s="34"/>
      <c r="V640" s="34"/>
      <c r="W640" s="34"/>
      <c r="X640" s="34"/>
      <c r="Y640" s="34"/>
      <c r="Z640" s="34"/>
      <c r="AA640" s="34"/>
      <c r="AB640" s="34"/>
      <c r="AC640" s="34"/>
      <c r="AD640" s="34"/>
      <c r="AE640" s="34"/>
      <c r="AR640" s="214" t="s">
        <v>143</v>
      </c>
      <c r="AT640" s="214" t="s">
        <v>138</v>
      </c>
      <c r="AU640" s="214" t="s">
        <v>90</v>
      </c>
      <c r="AY640" s="17" t="s">
        <v>134</v>
      </c>
      <c r="BE640" s="215">
        <f>IF(N640="základní",J640,0)</f>
        <v>0</v>
      </c>
      <c r="BF640" s="215">
        <f>IF(N640="snížená",J640,0)</f>
        <v>0</v>
      </c>
      <c r="BG640" s="215">
        <f>IF(N640="zákl. přenesená",J640,0)</f>
        <v>0</v>
      </c>
      <c r="BH640" s="215">
        <f>IF(N640="sníž. přenesená",J640,0)</f>
        <v>0</v>
      </c>
      <c r="BI640" s="215">
        <f>IF(N640="nulová",J640,0)</f>
        <v>0</v>
      </c>
      <c r="BJ640" s="17" t="s">
        <v>88</v>
      </c>
      <c r="BK640" s="215">
        <f>ROUND(I640*H640,2)</f>
        <v>0</v>
      </c>
      <c r="BL640" s="17" t="s">
        <v>143</v>
      </c>
      <c r="BM640" s="214" t="s">
        <v>1218</v>
      </c>
    </row>
    <row r="641" spans="1:65" s="2" customFormat="1" ht="78">
      <c r="A641" s="34"/>
      <c r="B641" s="35"/>
      <c r="C641" s="36"/>
      <c r="D641" s="216" t="s">
        <v>146</v>
      </c>
      <c r="E641" s="36"/>
      <c r="F641" s="217" t="s">
        <v>1214</v>
      </c>
      <c r="G641" s="36"/>
      <c r="H641" s="36"/>
      <c r="I641" s="115"/>
      <c r="J641" s="36"/>
      <c r="K641" s="36"/>
      <c r="L641" s="39"/>
      <c r="M641" s="218"/>
      <c r="N641" s="219"/>
      <c r="O641" s="71"/>
      <c r="P641" s="71"/>
      <c r="Q641" s="71"/>
      <c r="R641" s="71"/>
      <c r="S641" s="71"/>
      <c r="T641" s="72"/>
      <c r="U641" s="34"/>
      <c r="V641" s="34"/>
      <c r="W641" s="34"/>
      <c r="X641" s="34"/>
      <c r="Y641" s="34"/>
      <c r="Z641" s="34"/>
      <c r="AA641" s="34"/>
      <c r="AB641" s="34"/>
      <c r="AC641" s="34"/>
      <c r="AD641" s="34"/>
      <c r="AE641" s="34"/>
      <c r="AT641" s="17" t="s">
        <v>146</v>
      </c>
      <c r="AU641" s="17" t="s">
        <v>90</v>
      </c>
    </row>
    <row r="642" spans="1:65" s="2" customFormat="1" ht="21.75" customHeight="1">
      <c r="A642" s="34"/>
      <c r="B642" s="35"/>
      <c r="C642" s="203" t="s">
        <v>1219</v>
      </c>
      <c r="D642" s="203" t="s">
        <v>138</v>
      </c>
      <c r="E642" s="204" t="s">
        <v>1220</v>
      </c>
      <c r="F642" s="205" t="s">
        <v>1221</v>
      </c>
      <c r="G642" s="206" t="s">
        <v>584</v>
      </c>
      <c r="H642" s="207">
        <v>109</v>
      </c>
      <c r="I642" s="208"/>
      <c r="J642" s="209">
        <f>ROUND(I642*H642,2)</f>
        <v>0</v>
      </c>
      <c r="K642" s="205" t="s">
        <v>142</v>
      </c>
      <c r="L642" s="39"/>
      <c r="M642" s="210" t="s">
        <v>1</v>
      </c>
      <c r="N642" s="211" t="s">
        <v>45</v>
      </c>
      <c r="O642" s="71"/>
      <c r="P642" s="212">
        <f>O642*H642</f>
        <v>0</v>
      </c>
      <c r="Q642" s="212">
        <v>5.4000000000000001E-4</v>
      </c>
      <c r="R642" s="212">
        <f>Q642*H642</f>
        <v>5.8860000000000003E-2</v>
      </c>
      <c r="S642" s="212">
        <v>0</v>
      </c>
      <c r="T642" s="213">
        <f>S642*H642</f>
        <v>0</v>
      </c>
      <c r="U642" s="34"/>
      <c r="V642" s="34"/>
      <c r="W642" s="34"/>
      <c r="X642" s="34"/>
      <c r="Y642" s="34"/>
      <c r="Z642" s="34"/>
      <c r="AA642" s="34"/>
      <c r="AB642" s="34"/>
      <c r="AC642" s="34"/>
      <c r="AD642" s="34"/>
      <c r="AE642" s="34"/>
      <c r="AR642" s="214" t="s">
        <v>143</v>
      </c>
      <c r="AT642" s="214" t="s">
        <v>138</v>
      </c>
      <c r="AU642" s="214" t="s">
        <v>90</v>
      </c>
      <c r="AY642" s="17" t="s">
        <v>134</v>
      </c>
      <c r="BE642" s="215">
        <f>IF(N642="základní",J642,0)</f>
        <v>0</v>
      </c>
      <c r="BF642" s="215">
        <f>IF(N642="snížená",J642,0)</f>
        <v>0</v>
      </c>
      <c r="BG642" s="215">
        <f>IF(N642="zákl. přenesená",J642,0)</f>
        <v>0</v>
      </c>
      <c r="BH642" s="215">
        <f>IF(N642="sníž. přenesená",J642,0)</f>
        <v>0</v>
      </c>
      <c r="BI642" s="215">
        <f>IF(N642="nulová",J642,0)</f>
        <v>0</v>
      </c>
      <c r="BJ642" s="17" t="s">
        <v>88</v>
      </c>
      <c r="BK642" s="215">
        <f>ROUND(I642*H642,2)</f>
        <v>0</v>
      </c>
      <c r="BL642" s="17" t="s">
        <v>143</v>
      </c>
      <c r="BM642" s="214" t="s">
        <v>1222</v>
      </c>
    </row>
    <row r="643" spans="1:65" s="2" customFormat="1" ht="78">
      <c r="A643" s="34"/>
      <c r="B643" s="35"/>
      <c r="C643" s="36"/>
      <c r="D643" s="216" t="s">
        <v>146</v>
      </c>
      <c r="E643" s="36"/>
      <c r="F643" s="217" t="s">
        <v>1214</v>
      </c>
      <c r="G643" s="36"/>
      <c r="H643" s="36"/>
      <c r="I643" s="115"/>
      <c r="J643" s="36"/>
      <c r="K643" s="36"/>
      <c r="L643" s="39"/>
      <c r="M643" s="218"/>
      <c r="N643" s="219"/>
      <c r="O643" s="71"/>
      <c r="P643" s="71"/>
      <c r="Q643" s="71"/>
      <c r="R643" s="71"/>
      <c r="S643" s="71"/>
      <c r="T643" s="72"/>
      <c r="U643" s="34"/>
      <c r="V643" s="34"/>
      <c r="W643" s="34"/>
      <c r="X643" s="34"/>
      <c r="Y643" s="34"/>
      <c r="Z643" s="34"/>
      <c r="AA643" s="34"/>
      <c r="AB643" s="34"/>
      <c r="AC643" s="34"/>
      <c r="AD643" s="34"/>
      <c r="AE643" s="34"/>
      <c r="AT643" s="17" t="s">
        <v>146</v>
      </c>
      <c r="AU643" s="17" t="s">
        <v>90</v>
      </c>
    </row>
    <row r="644" spans="1:65" s="13" customFormat="1" ht="11.25">
      <c r="B644" s="220"/>
      <c r="C644" s="221"/>
      <c r="D644" s="216" t="s">
        <v>148</v>
      </c>
      <c r="E644" s="222" t="s">
        <v>1</v>
      </c>
      <c r="F644" s="223" t="s">
        <v>1223</v>
      </c>
      <c r="G644" s="221"/>
      <c r="H644" s="224">
        <v>53</v>
      </c>
      <c r="I644" s="225"/>
      <c r="J644" s="221"/>
      <c r="K644" s="221"/>
      <c r="L644" s="226"/>
      <c r="M644" s="227"/>
      <c r="N644" s="228"/>
      <c r="O644" s="228"/>
      <c r="P644" s="228"/>
      <c r="Q644" s="228"/>
      <c r="R644" s="228"/>
      <c r="S644" s="228"/>
      <c r="T644" s="229"/>
      <c r="AT644" s="230" t="s">
        <v>148</v>
      </c>
      <c r="AU644" s="230" t="s">
        <v>90</v>
      </c>
      <c r="AV644" s="13" t="s">
        <v>90</v>
      </c>
      <c r="AW644" s="13" t="s">
        <v>38</v>
      </c>
      <c r="AX644" s="13" t="s">
        <v>80</v>
      </c>
      <c r="AY644" s="230" t="s">
        <v>134</v>
      </c>
    </row>
    <row r="645" spans="1:65" s="13" customFormat="1" ht="11.25">
      <c r="B645" s="220"/>
      <c r="C645" s="221"/>
      <c r="D645" s="216" t="s">
        <v>148</v>
      </c>
      <c r="E645" s="222" t="s">
        <v>1</v>
      </c>
      <c r="F645" s="223" t="s">
        <v>1224</v>
      </c>
      <c r="G645" s="221"/>
      <c r="H645" s="224">
        <v>56</v>
      </c>
      <c r="I645" s="225"/>
      <c r="J645" s="221"/>
      <c r="K645" s="221"/>
      <c r="L645" s="226"/>
      <c r="M645" s="227"/>
      <c r="N645" s="228"/>
      <c r="O645" s="228"/>
      <c r="P645" s="228"/>
      <c r="Q645" s="228"/>
      <c r="R645" s="228"/>
      <c r="S645" s="228"/>
      <c r="T645" s="229"/>
      <c r="AT645" s="230" t="s">
        <v>148</v>
      </c>
      <c r="AU645" s="230" t="s">
        <v>90</v>
      </c>
      <c r="AV645" s="13" t="s">
        <v>90</v>
      </c>
      <c r="AW645" s="13" t="s">
        <v>38</v>
      </c>
      <c r="AX645" s="13" t="s">
        <v>80</v>
      </c>
      <c r="AY645" s="230" t="s">
        <v>134</v>
      </c>
    </row>
    <row r="646" spans="1:65" s="15" customFormat="1" ht="11.25">
      <c r="B646" s="244"/>
      <c r="C646" s="245"/>
      <c r="D646" s="216" t="s">
        <v>148</v>
      </c>
      <c r="E646" s="246" t="s">
        <v>1</v>
      </c>
      <c r="F646" s="247" t="s">
        <v>392</v>
      </c>
      <c r="G646" s="245"/>
      <c r="H646" s="248">
        <v>109</v>
      </c>
      <c r="I646" s="249"/>
      <c r="J646" s="245"/>
      <c r="K646" s="245"/>
      <c r="L646" s="250"/>
      <c r="M646" s="251"/>
      <c r="N646" s="252"/>
      <c r="O646" s="252"/>
      <c r="P646" s="252"/>
      <c r="Q646" s="252"/>
      <c r="R646" s="252"/>
      <c r="S646" s="252"/>
      <c r="T646" s="253"/>
      <c r="AT646" s="254" t="s">
        <v>148</v>
      </c>
      <c r="AU646" s="254" t="s">
        <v>90</v>
      </c>
      <c r="AV646" s="15" t="s">
        <v>143</v>
      </c>
      <c r="AW646" s="15" t="s">
        <v>38</v>
      </c>
      <c r="AX646" s="15" t="s">
        <v>88</v>
      </c>
      <c r="AY646" s="254" t="s">
        <v>134</v>
      </c>
    </row>
    <row r="647" spans="1:65" s="12" customFormat="1" ht="22.9" customHeight="1">
      <c r="B647" s="187"/>
      <c r="C647" s="188"/>
      <c r="D647" s="189" t="s">
        <v>79</v>
      </c>
      <c r="E647" s="201" t="s">
        <v>316</v>
      </c>
      <c r="F647" s="201" t="s">
        <v>317</v>
      </c>
      <c r="G647" s="188"/>
      <c r="H647" s="188"/>
      <c r="I647" s="191"/>
      <c r="J647" s="202">
        <f>BK647</f>
        <v>0</v>
      </c>
      <c r="K647" s="188"/>
      <c r="L647" s="193"/>
      <c r="M647" s="194"/>
      <c r="N647" s="195"/>
      <c r="O647" s="195"/>
      <c r="P647" s="196">
        <f>SUM(P648:P668)</f>
        <v>0</v>
      </c>
      <c r="Q647" s="195"/>
      <c r="R647" s="196">
        <f>SUM(R648:R668)</f>
        <v>0</v>
      </c>
      <c r="S647" s="195"/>
      <c r="T647" s="197">
        <f>SUM(T648:T668)</f>
        <v>0</v>
      </c>
      <c r="AR647" s="198" t="s">
        <v>88</v>
      </c>
      <c r="AT647" s="199" t="s">
        <v>79</v>
      </c>
      <c r="AU647" s="199" t="s">
        <v>88</v>
      </c>
      <c r="AY647" s="198" t="s">
        <v>134</v>
      </c>
      <c r="BK647" s="200">
        <f>SUM(BK648:BK668)</f>
        <v>0</v>
      </c>
    </row>
    <row r="648" spans="1:65" s="2" customFormat="1" ht="33" customHeight="1">
      <c r="A648" s="34"/>
      <c r="B648" s="35"/>
      <c r="C648" s="203" t="s">
        <v>1225</v>
      </c>
      <c r="D648" s="203" t="s">
        <v>138</v>
      </c>
      <c r="E648" s="204" t="s">
        <v>338</v>
      </c>
      <c r="F648" s="205" t="s">
        <v>1226</v>
      </c>
      <c r="G648" s="206" t="s">
        <v>169</v>
      </c>
      <c r="H648" s="207">
        <v>2816.5140000000001</v>
      </c>
      <c r="I648" s="208"/>
      <c r="J648" s="209">
        <f>ROUND(I648*H648,2)</f>
        <v>0</v>
      </c>
      <c r="K648" s="205" t="s">
        <v>142</v>
      </c>
      <c r="L648" s="39"/>
      <c r="M648" s="210" t="s">
        <v>1</v>
      </c>
      <c r="N648" s="211" t="s">
        <v>45</v>
      </c>
      <c r="O648" s="71"/>
      <c r="P648" s="212">
        <f>O648*H648</f>
        <v>0</v>
      </c>
      <c r="Q648" s="212">
        <v>0</v>
      </c>
      <c r="R648" s="212">
        <f>Q648*H648</f>
        <v>0</v>
      </c>
      <c r="S648" s="212">
        <v>0</v>
      </c>
      <c r="T648" s="213">
        <f>S648*H648</f>
        <v>0</v>
      </c>
      <c r="U648" s="34"/>
      <c r="V648" s="34"/>
      <c r="W648" s="34"/>
      <c r="X648" s="34"/>
      <c r="Y648" s="34"/>
      <c r="Z648" s="34"/>
      <c r="AA648" s="34"/>
      <c r="AB648" s="34"/>
      <c r="AC648" s="34"/>
      <c r="AD648" s="34"/>
      <c r="AE648" s="34"/>
      <c r="AR648" s="214" t="s">
        <v>143</v>
      </c>
      <c r="AT648" s="214" t="s">
        <v>138</v>
      </c>
      <c r="AU648" s="214" t="s">
        <v>90</v>
      </c>
      <c r="AY648" s="17" t="s">
        <v>134</v>
      </c>
      <c r="BE648" s="215">
        <f>IF(N648="základní",J648,0)</f>
        <v>0</v>
      </c>
      <c r="BF648" s="215">
        <f>IF(N648="snížená",J648,0)</f>
        <v>0</v>
      </c>
      <c r="BG648" s="215">
        <f>IF(N648="zákl. přenesená",J648,0)</f>
        <v>0</v>
      </c>
      <c r="BH648" s="215">
        <f>IF(N648="sníž. přenesená",J648,0)</f>
        <v>0</v>
      </c>
      <c r="BI648" s="215">
        <f>IF(N648="nulová",J648,0)</f>
        <v>0</v>
      </c>
      <c r="BJ648" s="17" t="s">
        <v>88</v>
      </c>
      <c r="BK648" s="215">
        <f>ROUND(I648*H648,2)</f>
        <v>0</v>
      </c>
      <c r="BL648" s="17" t="s">
        <v>143</v>
      </c>
      <c r="BM648" s="214" t="s">
        <v>1227</v>
      </c>
    </row>
    <row r="649" spans="1:65" s="2" customFormat="1" ht="29.25">
      <c r="A649" s="34"/>
      <c r="B649" s="35"/>
      <c r="C649" s="36"/>
      <c r="D649" s="216" t="s">
        <v>146</v>
      </c>
      <c r="E649" s="36"/>
      <c r="F649" s="217" t="s">
        <v>322</v>
      </c>
      <c r="G649" s="36"/>
      <c r="H649" s="36"/>
      <c r="I649" s="115"/>
      <c r="J649" s="36"/>
      <c r="K649" s="36"/>
      <c r="L649" s="39"/>
      <c r="M649" s="218"/>
      <c r="N649" s="219"/>
      <c r="O649" s="71"/>
      <c r="P649" s="71"/>
      <c r="Q649" s="71"/>
      <c r="R649" s="71"/>
      <c r="S649" s="71"/>
      <c r="T649" s="72"/>
      <c r="U649" s="34"/>
      <c r="V649" s="34"/>
      <c r="W649" s="34"/>
      <c r="X649" s="34"/>
      <c r="Y649" s="34"/>
      <c r="Z649" s="34"/>
      <c r="AA649" s="34"/>
      <c r="AB649" s="34"/>
      <c r="AC649" s="34"/>
      <c r="AD649" s="34"/>
      <c r="AE649" s="34"/>
      <c r="AT649" s="17" t="s">
        <v>146</v>
      </c>
      <c r="AU649" s="17" t="s">
        <v>90</v>
      </c>
    </row>
    <row r="650" spans="1:65" s="13" customFormat="1" ht="11.25">
      <c r="B650" s="220"/>
      <c r="C650" s="221"/>
      <c r="D650" s="216" t="s">
        <v>148</v>
      </c>
      <c r="E650" s="222" t="s">
        <v>1</v>
      </c>
      <c r="F650" s="223" t="s">
        <v>1228</v>
      </c>
      <c r="G650" s="221"/>
      <c r="H650" s="224">
        <v>2816.5140000000001</v>
      </c>
      <c r="I650" s="225"/>
      <c r="J650" s="221"/>
      <c r="K650" s="221"/>
      <c r="L650" s="226"/>
      <c r="M650" s="227"/>
      <c r="N650" s="228"/>
      <c r="O650" s="228"/>
      <c r="P650" s="228"/>
      <c r="Q650" s="228"/>
      <c r="R650" s="228"/>
      <c r="S650" s="228"/>
      <c r="T650" s="229"/>
      <c r="AT650" s="230" t="s">
        <v>148</v>
      </c>
      <c r="AU650" s="230" t="s">
        <v>90</v>
      </c>
      <c r="AV650" s="13" t="s">
        <v>90</v>
      </c>
      <c r="AW650" s="13" t="s">
        <v>38</v>
      </c>
      <c r="AX650" s="13" t="s">
        <v>88</v>
      </c>
      <c r="AY650" s="230" t="s">
        <v>134</v>
      </c>
    </row>
    <row r="651" spans="1:65" s="2" customFormat="1" ht="33" customHeight="1">
      <c r="A651" s="34"/>
      <c r="B651" s="35"/>
      <c r="C651" s="203" t="s">
        <v>1229</v>
      </c>
      <c r="D651" s="203" t="s">
        <v>138</v>
      </c>
      <c r="E651" s="204" t="s">
        <v>342</v>
      </c>
      <c r="F651" s="205" t="s">
        <v>1230</v>
      </c>
      <c r="G651" s="206" t="s">
        <v>169</v>
      </c>
      <c r="H651" s="207">
        <v>2816.5140000000001</v>
      </c>
      <c r="I651" s="208"/>
      <c r="J651" s="209">
        <f>ROUND(I651*H651,2)</f>
        <v>0</v>
      </c>
      <c r="K651" s="205" t="s">
        <v>142</v>
      </c>
      <c r="L651" s="39"/>
      <c r="M651" s="210" t="s">
        <v>1</v>
      </c>
      <c r="N651" s="211" t="s">
        <v>45</v>
      </c>
      <c r="O651" s="71"/>
      <c r="P651" s="212">
        <f>O651*H651</f>
        <v>0</v>
      </c>
      <c r="Q651" s="212">
        <v>0</v>
      </c>
      <c r="R651" s="212">
        <f>Q651*H651</f>
        <v>0</v>
      </c>
      <c r="S651" s="212">
        <v>0</v>
      </c>
      <c r="T651" s="213">
        <f>S651*H651</f>
        <v>0</v>
      </c>
      <c r="U651" s="34"/>
      <c r="V651" s="34"/>
      <c r="W651" s="34"/>
      <c r="X651" s="34"/>
      <c r="Y651" s="34"/>
      <c r="Z651" s="34"/>
      <c r="AA651" s="34"/>
      <c r="AB651" s="34"/>
      <c r="AC651" s="34"/>
      <c r="AD651" s="34"/>
      <c r="AE651" s="34"/>
      <c r="AR651" s="214" t="s">
        <v>143</v>
      </c>
      <c r="AT651" s="214" t="s">
        <v>138</v>
      </c>
      <c r="AU651" s="214" t="s">
        <v>90</v>
      </c>
      <c r="AY651" s="17" t="s">
        <v>134</v>
      </c>
      <c r="BE651" s="215">
        <f>IF(N651="základní",J651,0)</f>
        <v>0</v>
      </c>
      <c r="BF651" s="215">
        <f>IF(N651="snížená",J651,0)</f>
        <v>0</v>
      </c>
      <c r="BG651" s="215">
        <f>IF(N651="zákl. přenesená",J651,0)</f>
        <v>0</v>
      </c>
      <c r="BH651" s="215">
        <f>IF(N651="sníž. přenesená",J651,0)</f>
        <v>0</v>
      </c>
      <c r="BI651" s="215">
        <f>IF(N651="nulová",J651,0)</f>
        <v>0</v>
      </c>
      <c r="BJ651" s="17" t="s">
        <v>88</v>
      </c>
      <c r="BK651" s="215">
        <f>ROUND(I651*H651,2)</f>
        <v>0</v>
      </c>
      <c r="BL651" s="17" t="s">
        <v>143</v>
      </c>
      <c r="BM651" s="214" t="s">
        <v>1231</v>
      </c>
    </row>
    <row r="652" spans="1:65" s="2" customFormat="1" ht="29.25">
      <c r="A652" s="34"/>
      <c r="B652" s="35"/>
      <c r="C652" s="36"/>
      <c r="D652" s="216" t="s">
        <v>146</v>
      </c>
      <c r="E652" s="36"/>
      <c r="F652" s="217" t="s">
        <v>322</v>
      </c>
      <c r="G652" s="36"/>
      <c r="H652" s="36"/>
      <c r="I652" s="115"/>
      <c r="J652" s="36"/>
      <c r="K652" s="36"/>
      <c r="L652" s="39"/>
      <c r="M652" s="218"/>
      <c r="N652" s="219"/>
      <c r="O652" s="71"/>
      <c r="P652" s="71"/>
      <c r="Q652" s="71"/>
      <c r="R652" s="71"/>
      <c r="S652" s="71"/>
      <c r="T652" s="72"/>
      <c r="U652" s="34"/>
      <c r="V652" s="34"/>
      <c r="W652" s="34"/>
      <c r="X652" s="34"/>
      <c r="Y652" s="34"/>
      <c r="Z652" s="34"/>
      <c r="AA652" s="34"/>
      <c r="AB652" s="34"/>
      <c r="AC652" s="34"/>
      <c r="AD652" s="34"/>
      <c r="AE652" s="34"/>
      <c r="AT652" s="17" t="s">
        <v>146</v>
      </c>
      <c r="AU652" s="17" t="s">
        <v>90</v>
      </c>
    </row>
    <row r="653" spans="1:65" s="13" customFormat="1" ht="11.25">
      <c r="B653" s="220"/>
      <c r="C653" s="221"/>
      <c r="D653" s="216" t="s">
        <v>148</v>
      </c>
      <c r="E653" s="222" t="s">
        <v>1</v>
      </c>
      <c r="F653" s="223" t="s">
        <v>1232</v>
      </c>
      <c r="G653" s="221"/>
      <c r="H653" s="224">
        <v>2816.5140000000001</v>
      </c>
      <c r="I653" s="225"/>
      <c r="J653" s="221"/>
      <c r="K653" s="221"/>
      <c r="L653" s="226"/>
      <c r="M653" s="227"/>
      <c r="N653" s="228"/>
      <c r="O653" s="228"/>
      <c r="P653" s="228"/>
      <c r="Q653" s="228"/>
      <c r="R653" s="228"/>
      <c r="S653" s="228"/>
      <c r="T653" s="229"/>
      <c r="AT653" s="230" t="s">
        <v>148</v>
      </c>
      <c r="AU653" s="230" t="s">
        <v>90</v>
      </c>
      <c r="AV653" s="13" t="s">
        <v>90</v>
      </c>
      <c r="AW653" s="13" t="s">
        <v>38</v>
      </c>
      <c r="AX653" s="13" t="s">
        <v>88</v>
      </c>
      <c r="AY653" s="230" t="s">
        <v>134</v>
      </c>
    </row>
    <row r="654" spans="1:65" s="2" customFormat="1" ht="33" customHeight="1">
      <c r="A654" s="34"/>
      <c r="B654" s="35"/>
      <c r="C654" s="203" t="s">
        <v>1233</v>
      </c>
      <c r="D654" s="203" t="s">
        <v>138</v>
      </c>
      <c r="E654" s="204" t="s">
        <v>346</v>
      </c>
      <c r="F654" s="205" t="s">
        <v>1234</v>
      </c>
      <c r="G654" s="206" t="s">
        <v>169</v>
      </c>
      <c r="H654" s="207">
        <v>11266.056</v>
      </c>
      <c r="I654" s="208"/>
      <c r="J654" s="209">
        <f>ROUND(I654*H654,2)</f>
        <v>0</v>
      </c>
      <c r="K654" s="205" t="s">
        <v>142</v>
      </c>
      <c r="L654" s="39"/>
      <c r="M654" s="210" t="s">
        <v>1</v>
      </c>
      <c r="N654" s="211" t="s">
        <v>45</v>
      </c>
      <c r="O654" s="71"/>
      <c r="P654" s="212">
        <f>O654*H654</f>
        <v>0</v>
      </c>
      <c r="Q654" s="212">
        <v>0</v>
      </c>
      <c r="R654" s="212">
        <f>Q654*H654</f>
        <v>0</v>
      </c>
      <c r="S654" s="212">
        <v>0</v>
      </c>
      <c r="T654" s="213">
        <f>S654*H654</f>
        <v>0</v>
      </c>
      <c r="U654" s="34"/>
      <c r="V654" s="34"/>
      <c r="W654" s="34"/>
      <c r="X654" s="34"/>
      <c r="Y654" s="34"/>
      <c r="Z654" s="34"/>
      <c r="AA654" s="34"/>
      <c r="AB654" s="34"/>
      <c r="AC654" s="34"/>
      <c r="AD654" s="34"/>
      <c r="AE654" s="34"/>
      <c r="AR654" s="214" t="s">
        <v>143</v>
      </c>
      <c r="AT654" s="214" t="s">
        <v>138</v>
      </c>
      <c r="AU654" s="214" t="s">
        <v>90</v>
      </c>
      <c r="AY654" s="17" t="s">
        <v>134</v>
      </c>
      <c r="BE654" s="215">
        <f>IF(N654="základní",J654,0)</f>
        <v>0</v>
      </c>
      <c r="BF654" s="215">
        <f>IF(N654="snížená",J654,0)</f>
        <v>0</v>
      </c>
      <c r="BG654" s="215">
        <f>IF(N654="zákl. přenesená",J654,0)</f>
        <v>0</v>
      </c>
      <c r="BH654" s="215">
        <f>IF(N654="sníž. přenesená",J654,0)</f>
        <v>0</v>
      </c>
      <c r="BI654" s="215">
        <f>IF(N654="nulová",J654,0)</f>
        <v>0</v>
      </c>
      <c r="BJ654" s="17" t="s">
        <v>88</v>
      </c>
      <c r="BK654" s="215">
        <f>ROUND(I654*H654,2)</f>
        <v>0</v>
      </c>
      <c r="BL654" s="17" t="s">
        <v>143</v>
      </c>
      <c r="BM654" s="214" t="s">
        <v>1235</v>
      </c>
    </row>
    <row r="655" spans="1:65" s="2" customFormat="1" ht="29.25">
      <c r="A655" s="34"/>
      <c r="B655" s="35"/>
      <c r="C655" s="36"/>
      <c r="D655" s="216" t="s">
        <v>146</v>
      </c>
      <c r="E655" s="36"/>
      <c r="F655" s="217" t="s">
        <v>322</v>
      </c>
      <c r="G655" s="36"/>
      <c r="H655" s="36"/>
      <c r="I655" s="115"/>
      <c r="J655" s="36"/>
      <c r="K655" s="36"/>
      <c r="L655" s="39"/>
      <c r="M655" s="218"/>
      <c r="N655" s="219"/>
      <c r="O655" s="71"/>
      <c r="P655" s="71"/>
      <c r="Q655" s="71"/>
      <c r="R655" s="71"/>
      <c r="S655" s="71"/>
      <c r="T655" s="72"/>
      <c r="U655" s="34"/>
      <c r="V655" s="34"/>
      <c r="W655" s="34"/>
      <c r="X655" s="34"/>
      <c r="Y655" s="34"/>
      <c r="Z655" s="34"/>
      <c r="AA655" s="34"/>
      <c r="AB655" s="34"/>
      <c r="AC655" s="34"/>
      <c r="AD655" s="34"/>
      <c r="AE655" s="34"/>
      <c r="AT655" s="17" t="s">
        <v>146</v>
      </c>
      <c r="AU655" s="17" t="s">
        <v>90</v>
      </c>
    </row>
    <row r="656" spans="1:65" s="13" customFormat="1" ht="11.25">
      <c r="B656" s="220"/>
      <c r="C656" s="221"/>
      <c r="D656" s="216" t="s">
        <v>148</v>
      </c>
      <c r="E656" s="222" t="s">
        <v>1</v>
      </c>
      <c r="F656" s="223" t="s">
        <v>1236</v>
      </c>
      <c r="G656" s="221"/>
      <c r="H656" s="224">
        <v>11266.056</v>
      </c>
      <c r="I656" s="225"/>
      <c r="J656" s="221"/>
      <c r="K656" s="221"/>
      <c r="L656" s="226"/>
      <c r="M656" s="227"/>
      <c r="N656" s="228"/>
      <c r="O656" s="228"/>
      <c r="P656" s="228"/>
      <c r="Q656" s="228"/>
      <c r="R656" s="228"/>
      <c r="S656" s="228"/>
      <c r="T656" s="229"/>
      <c r="AT656" s="230" t="s">
        <v>148</v>
      </c>
      <c r="AU656" s="230" t="s">
        <v>90</v>
      </c>
      <c r="AV656" s="13" t="s">
        <v>90</v>
      </c>
      <c r="AW656" s="13" t="s">
        <v>38</v>
      </c>
      <c r="AX656" s="13" t="s">
        <v>88</v>
      </c>
      <c r="AY656" s="230" t="s">
        <v>134</v>
      </c>
    </row>
    <row r="657" spans="1:65" s="2" customFormat="1" ht="44.25" customHeight="1">
      <c r="A657" s="34"/>
      <c r="B657" s="35"/>
      <c r="C657" s="203" t="s">
        <v>1237</v>
      </c>
      <c r="D657" s="203" t="s">
        <v>138</v>
      </c>
      <c r="E657" s="204" t="s">
        <v>333</v>
      </c>
      <c r="F657" s="205" t="s">
        <v>334</v>
      </c>
      <c r="G657" s="206" t="s">
        <v>169</v>
      </c>
      <c r="H657" s="207">
        <v>2816.5140000000001</v>
      </c>
      <c r="I657" s="208"/>
      <c r="J657" s="209">
        <f>ROUND(I657*H657,2)</f>
        <v>0</v>
      </c>
      <c r="K657" s="205" t="s">
        <v>1</v>
      </c>
      <c r="L657" s="39"/>
      <c r="M657" s="210" t="s">
        <v>1</v>
      </c>
      <c r="N657" s="211" t="s">
        <v>45</v>
      </c>
      <c r="O657" s="71"/>
      <c r="P657" s="212">
        <f>O657*H657</f>
        <v>0</v>
      </c>
      <c r="Q657" s="212">
        <v>0</v>
      </c>
      <c r="R657" s="212">
        <f>Q657*H657</f>
        <v>0</v>
      </c>
      <c r="S657" s="212">
        <v>0</v>
      </c>
      <c r="T657" s="213">
        <f>S657*H657</f>
        <v>0</v>
      </c>
      <c r="U657" s="34"/>
      <c r="V657" s="34"/>
      <c r="W657" s="34"/>
      <c r="X657" s="34"/>
      <c r="Y657" s="34"/>
      <c r="Z657" s="34"/>
      <c r="AA657" s="34"/>
      <c r="AB657" s="34"/>
      <c r="AC657" s="34"/>
      <c r="AD657" s="34"/>
      <c r="AE657" s="34"/>
      <c r="AR657" s="214" t="s">
        <v>143</v>
      </c>
      <c r="AT657" s="214" t="s">
        <v>138</v>
      </c>
      <c r="AU657" s="214" t="s">
        <v>90</v>
      </c>
      <c r="AY657" s="17" t="s">
        <v>134</v>
      </c>
      <c r="BE657" s="215">
        <f>IF(N657="základní",J657,0)</f>
        <v>0</v>
      </c>
      <c r="BF657" s="215">
        <f>IF(N657="snížená",J657,0)</f>
        <v>0</v>
      </c>
      <c r="BG657" s="215">
        <f>IF(N657="zákl. přenesená",J657,0)</f>
        <v>0</v>
      </c>
      <c r="BH657" s="215">
        <f>IF(N657="sníž. přenesená",J657,0)</f>
        <v>0</v>
      </c>
      <c r="BI657" s="215">
        <f>IF(N657="nulová",J657,0)</f>
        <v>0</v>
      </c>
      <c r="BJ657" s="17" t="s">
        <v>88</v>
      </c>
      <c r="BK657" s="215">
        <f>ROUND(I657*H657,2)</f>
        <v>0</v>
      </c>
      <c r="BL657" s="17" t="s">
        <v>143</v>
      </c>
      <c r="BM657" s="214" t="s">
        <v>1238</v>
      </c>
    </row>
    <row r="658" spans="1:65" s="2" customFormat="1" ht="39">
      <c r="A658" s="34"/>
      <c r="B658" s="35"/>
      <c r="C658" s="36"/>
      <c r="D658" s="216" t="s">
        <v>146</v>
      </c>
      <c r="E658" s="36"/>
      <c r="F658" s="217" t="s">
        <v>182</v>
      </c>
      <c r="G658" s="36"/>
      <c r="H658" s="36"/>
      <c r="I658" s="115"/>
      <c r="J658" s="36"/>
      <c r="K658" s="36"/>
      <c r="L658" s="39"/>
      <c r="M658" s="218"/>
      <c r="N658" s="219"/>
      <c r="O658" s="71"/>
      <c r="P658" s="71"/>
      <c r="Q658" s="71"/>
      <c r="R658" s="71"/>
      <c r="S658" s="71"/>
      <c r="T658" s="72"/>
      <c r="U658" s="34"/>
      <c r="V658" s="34"/>
      <c r="W658" s="34"/>
      <c r="X658" s="34"/>
      <c r="Y658" s="34"/>
      <c r="Z658" s="34"/>
      <c r="AA658" s="34"/>
      <c r="AB658" s="34"/>
      <c r="AC658" s="34"/>
      <c r="AD658" s="34"/>
      <c r="AE658" s="34"/>
      <c r="AT658" s="17" t="s">
        <v>146</v>
      </c>
      <c r="AU658" s="17" t="s">
        <v>90</v>
      </c>
    </row>
    <row r="659" spans="1:65" s="13" customFormat="1" ht="11.25">
      <c r="B659" s="220"/>
      <c r="C659" s="221"/>
      <c r="D659" s="216" t="s">
        <v>148</v>
      </c>
      <c r="E659" s="222" t="s">
        <v>1</v>
      </c>
      <c r="F659" s="223" t="s">
        <v>1239</v>
      </c>
      <c r="G659" s="221"/>
      <c r="H659" s="224">
        <v>2816.5140000000001</v>
      </c>
      <c r="I659" s="225"/>
      <c r="J659" s="221"/>
      <c r="K659" s="221"/>
      <c r="L659" s="226"/>
      <c r="M659" s="227"/>
      <c r="N659" s="228"/>
      <c r="O659" s="228"/>
      <c r="P659" s="228"/>
      <c r="Q659" s="228"/>
      <c r="R659" s="228"/>
      <c r="S659" s="228"/>
      <c r="T659" s="229"/>
      <c r="AT659" s="230" t="s">
        <v>148</v>
      </c>
      <c r="AU659" s="230" t="s">
        <v>90</v>
      </c>
      <c r="AV659" s="13" t="s">
        <v>90</v>
      </c>
      <c r="AW659" s="13" t="s">
        <v>38</v>
      </c>
      <c r="AX659" s="13" t="s">
        <v>88</v>
      </c>
      <c r="AY659" s="230" t="s">
        <v>134</v>
      </c>
    </row>
    <row r="660" spans="1:65" s="2" customFormat="1" ht="44.25" customHeight="1">
      <c r="A660" s="34"/>
      <c r="B660" s="35"/>
      <c r="C660" s="203" t="s">
        <v>1240</v>
      </c>
      <c r="D660" s="203" t="s">
        <v>138</v>
      </c>
      <c r="E660" s="204" t="s">
        <v>1241</v>
      </c>
      <c r="F660" s="205" t="s">
        <v>1242</v>
      </c>
      <c r="G660" s="206" t="s">
        <v>169</v>
      </c>
      <c r="H660" s="207">
        <v>2816.5140000000001</v>
      </c>
      <c r="I660" s="208"/>
      <c r="J660" s="209">
        <f>ROUND(I660*H660,2)</f>
        <v>0</v>
      </c>
      <c r="K660" s="205" t="s">
        <v>1</v>
      </c>
      <c r="L660" s="39"/>
      <c r="M660" s="210" t="s">
        <v>1</v>
      </c>
      <c r="N660" s="211" t="s">
        <v>45</v>
      </c>
      <c r="O660" s="71"/>
      <c r="P660" s="212">
        <f>O660*H660</f>
        <v>0</v>
      </c>
      <c r="Q660" s="212">
        <v>0</v>
      </c>
      <c r="R660" s="212">
        <f>Q660*H660</f>
        <v>0</v>
      </c>
      <c r="S660" s="212">
        <v>0</v>
      </c>
      <c r="T660" s="213">
        <f>S660*H660</f>
        <v>0</v>
      </c>
      <c r="U660" s="34"/>
      <c r="V660" s="34"/>
      <c r="W660" s="34"/>
      <c r="X660" s="34"/>
      <c r="Y660" s="34"/>
      <c r="Z660" s="34"/>
      <c r="AA660" s="34"/>
      <c r="AB660" s="34"/>
      <c r="AC660" s="34"/>
      <c r="AD660" s="34"/>
      <c r="AE660" s="34"/>
      <c r="AR660" s="214" t="s">
        <v>143</v>
      </c>
      <c r="AT660" s="214" t="s">
        <v>138</v>
      </c>
      <c r="AU660" s="214" t="s">
        <v>90</v>
      </c>
      <c r="AY660" s="17" t="s">
        <v>134</v>
      </c>
      <c r="BE660" s="215">
        <f>IF(N660="základní",J660,0)</f>
        <v>0</v>
      </c>
      <c r="BF660" s="215">
        <f>IF(N660="snížená",J660,0)</f>
        <v>0</v>
      </c>
      <c r="BG660" s="215">
        <f>IF(N660="zákl. přenesená",J660,0)</f>
        <v>0</v>
      </c>
      <c r="BH660" s="215">
        <f>IF(N660="sníž. přenesená",J660,0)</f>
        <v>0</v>
      </c>
      <c r="BI660" s="215">
        <f>IF(N660="nulová",J660,0)</f>
        <v>0</v>
      </c>
      <c r="BJ660" s="17" t="s">
        <v>88</v>
      </c>
      <c r="BK660" s="215">
        <f>ROUND(I660*H660,2)</f>
        <v>0</v>
      </c>
      <c r="BL660" s="17" t="s">
        <v>143</v>
      </c>
      <c r="BM660" s="214" t="s">
        <v>1243</v>
      </c>
    </row>
    <row r="661" spans="1:65" s="2" customFormat="1" ht="29.25">
      <c r="A661" s="34"/>
      <c r="B661" s="35"/>
      <c r="C661" s="36"/>
      <c r="D661" s="216" t="s">
        <v>146</v>
      </c>
      <c r="E661" s="36"/>
      <c r="F661" s="217" t="s">
        <v>322</v>
      </c>
      <c r="G661" s="36"/>
      <c r="H661" s="36"/>
      <c r="I661" s="115"/>
      <c r="J661" s="36"/>
      <c r="K661" s="36"/>
      <c r="L661" s="39"/>
      <c r="M661" s="218"/>
      <c r="N661" s="219"/>
      <c r="O661" s="71"/>
      <c r="P661" s="71"/>
      <c r="Q661" s="71"/>
      <c r="R661" s="71"/>
      <c r="S661" s="71"/>
      <c r="T661" s="72"/>
      <c r="U661" s="34"/>
      <c r="V661" s="34"/>
      <c r="W661" s="34"/>
      <c r="X661" s="34"/>
      <c r="Y661" s="34"/>
      <c r="Z661" s="34"/>
      <c r="AA661" s="34"/>
      <c r="AB661" s="34"/>
      <c r="AC661" s="34"/>
      <c r="AD661" s="34"/>
      <c r="AE661" s="34"/>
      <c r="AT661" s="17" t="s">
        <v>146</v>
      </c>
      <c r="AU661" s="17" t="s">
        <v>90</v>
      </c>
    </row>
    <row r="662" spans="1:65" s="13" customFormat="1" ht="11.25">
      <c r="B662" s="220"/>
      <c r="C662" s="221"/>
      <c r="D662" s="216" t="s">
        <v>148</v>
      </c>
      <c r="E662" s="222" t="s">
        <v>1</v>
      </c>
      <c r="F662" s="223" t="s">
        <v>1239</v>
      </c>
      <c r="G662" s="221"/>
      <c r="H662" s="224">
        <v>2816.5140000000001</v>
      </c>
      <c r="I662" s="225"/>
      <c r="J662" s="221"/>
      <c r="K662" s="221"/>
      <c r="L662" s="226"/>
      <c r="M662" s="227"/>
      <c r="N662" s="228"/>
      <c r="O662" s="228"/>
      <c r="P662" s="228"/>
      <c r="Q662" s="228"/>
      <c r="R662" s="228"/>
      <c r="S662" s="228"/>
      <c r="T662" s="229"/>
      <c r="AT662" s="230" t="s">
        <v>148</v>
      </c>
      <c r="AU662" s="230" t="s">
        <v>90</v>
      </c>
      <c r="AV662" s="13" t="s">
        <v>90</v>
      </c>
      <c r="AW662" s="13" t="s">
        <v>38</v>
      </c>
      <c r="AX662" s="13" t="s">
        <v>88</v>
      </c>
      <c r="AY662" s="230" t="s">
        <v>134</v>
      </c>
    </row>
    <row r="663" spans="1:65" s="2" customFormat="1" ht="44.25" customHeight="1">
      <c r="A663" s="34"/>
      <c r="B663" s="35"/>
      <c r="C663" s="203" t="s">
        <v>1244</v>
      </c>
      <c r="D663" s="203" t="s">
        <v>138</v>
      </c>
      <c r="E663" s="204" t="s">
        <v>324</v>
      </c>
      <c r="F663" s="205" t="s">
        <v>1245</v>
      </c>
      <c r="G663" s="206" t="s">
        <v>169</v>
      </c>
      <c r="H663" s="207">
        <v>2816.5140000000001</v>
      </c>
      <c r="I663" s="208"/>
      <c r="J663" s="209">
        <f>ROUND(I663*H663,2)</f>
        <v>0</v>
      </c>
      <c r="K663" s="205" t="s">
        <v>1</v>
      </c>
      <c r="L663" s="39"/>
      <c r="M663" s="210" t="s">
        <v>1</v>
      </c>
      <c r="N663" s="211" t="s">
        <v>45</v>
      </c>
      <c r="O663" s="71"/>
      <c r="P663" s="212">
        <f>O663*H663</f>
        <v>0</v>
      </c>
      <c r="Q663" s="212">
        <v>0</v>
      </c>
      <c r="R663" s="212">
        <f>Q663*H663</f>
        <v>0</v>
      </c>
      <c r="S663" s="212">
        <v>0</v>
      </c>
      <c r="T663" s="213">
        <f>S663*H663</f>
        <v>0</v>
      </c>
      <c r="U663" s="34"/>
      <c r="V663" s="34"/>
      <c r="W663" s="34"/>
      <c r="X663" s="34"/>
      <c r="Y663" s="34"/>
      <c r="Z663" s="34"/>
      <c r="AA663" s="34"/>
      <c r="AB663" s="34"/>
      <c r="AC663" s="34"/>
      <c r="AD663" s="34"/>
      <c r="AE663" s="34"/>
      <c r="AR663" s="214" t="s">
        <v>143</v>
      </c>
      <c r="AT663" s="214" t="s">
        <v>138</v>
      </c>
      <c r="AU663" s="214" t="s">
        <v>90</v>
      </c>
      <c r="AY663" s="17" t="s">
        <v>134</v>
      </c>
      <c r="BE663" s="215">
        <f>IF(N663="základní",J663,0)</f>
        <v>0</v>
      </c>
      <c r="BF663" s="215">
        <f>IF(N663="snížená",J663,0)</f>
        <v>0</v>
      </c>
      <c r="BG663" s="215">
        <f>IF(N663="zákl. přenesená",J663,0)</f>
        <v>0</v>
      </c>
      <c r="BH663" s="215">
        <f>IF(N663="sníž. přenesená",J663,0)</f>
        <v>0</v>
      </c>
      <c r="BI663" s="215">
        <f>IF(N663="nulová",J663,0)</f>
        <v>0</v>
      </c>
      <c r="BJ663" s="17" t="s">
        <v>88</v>
      </c>
      <c r="BK663" s="215">
        <f>ROUND(I663*H663,2)</f>
        <v>0</v>
      </c>
      <c r="BL663" s="17" t="s">
        <v>143</v>
      </c>
      <c r="BM663" s="214" t="s">
        <v>1246</v>
      </c>
    </row>
    <row r="664" spans="1:65" s="2" customFormat="1" ht="29.25">
      <c r="A664" s="34"/>
      <c r="B664" s="35"/>
      <c r="C664" s="36"/>
      <c r="D664" s="216" t="s">
        <v>146</v>
      </c>
      <c r="E664" s="36"/>
      <c r="F664" s="217" t="s">
        <v>322</v>
      </c>
      <c r="G664" s="36"/>
      <c r="H664" s="36"/>
      <c r="I664" s="115"/>
      <c r="J664" s="36"/>
      <c r="K664" s="36"/>
      <c r="L664" s="39"/>
      <c r="M664" s="218"/>
      <c r="N664" s="219"/>
      <c r="O664" s="71"/>
      <c r="P664" s="71"/>
      <c r="Q664" s="71"/>
      <c r="R664" s="71"/>
      <c r="S664" s="71"/>
      <c r="T664" s="72"/>
      <c r="U664" s="34"/>
      <c r="V664" s="34"/>
      <c r="W664" s="34"/>
      <c r="X664" s="34"/>
      <c r="Y664" s="34"/>
      <c r="Z664" s="34"/>
      <c r="AA664" s="34"/>
      <c r="AB664" s="34"/>
      <c r="AC664" s="34"/>
      <c r="AD664" s="34"/>
      <c r="AE664" s="34"/>
      <c r="AT664" s="17" t="s">
        <v>146</v>
      </c>
      <c r="AU664" s="17" t="s">
        <v>90</v>
      </c>
    </row>
    <row r="665" spans="1:65" s="13" customFormat="1" ht="11.25">
      <c r="B665" s="220"/>
      <c r="C665" s="221"/>
      <c r="D665" s="216" t="s">
        <v>148</v>
      </c>
      <c r="E665" s="222" t="s">
        <v>1</v>
      </c>
      <c r="F665" s="223" t="s">
        <v>1239</v>
      </c>
      <c r="G665" s="221"/>
      <c r="H665" s="224">
        <v>2816.5140000000001</v>
      </c>
      <c r="I665" s="225"/>
      <c r="J665" s="221"/>
      <c r="K665" s="221"/>
      <c r="L665" s="226"/>
      <c r="M665" s="227"/>
      <c r="N665" s="228"/>
      <c r="O665" s="228"/>
      <c r="P665" s="228"/>
      <c r="Q665" s="228"/>
      <c r="R665" s="228"/>
      <c r="S665" s="228"/>
      <c r="T665" s="229"/>
      <c r="AT665" s="230" t="s">
        <v>148</v>
      </c>
      <c r="AU665" s="230" t="s">
        <v>90</v>
      </c>
      <c r="AV665" s="13" t="s">
        <v>90</v>
      </c>
      <c r="AW665" s="13" t="s">
        <v>38</v>
      </c>
      <c r="AX665" s="13" t="s">
        <v>88</v>
      </c>
      <c r="AY665" s="230" t="s">
        <v>134</v>
      </c>
    </row>
    <row r="666" spans="1:65" s="2" customFormat="1" ht="44.25" customHeight="1">
      <c r="A666" s="34"/>
      <c r="B666" s="35"/>
      <c r="C666" s="203" t="s">
        <v>1247</v>
      </c>
      <c r="D666" s="203" t="s">
        <v>138</v>
      </c>
      <c r="E666" s="204" t="s">
        <v>328</v>
      </c>
      <c r="F666" s="205" t="s">
        <v>1248</v>
      </c>
      <c r="G666" s="206" t="s">
        <v>169</v>
      </c>
      <c r="H666" s="207">
        <v>2816.5140000000001</v>
      </c>
      <c r="I666" s="208"/>
      <c r="J666" s="209">
        <f>ROUND(I666*H666,2)</f>
        <v>0</v>
      </c>
      <c r="K666" s="205" t="s">
        <v>1</v>
      </c>
      <c r="L666" s="39"/>
      <c r="M666" s="210" t="s">
        <v>1</v>
      </c>
      <c r="N666" s="211" t="s">
        <v>45</v>
      </c>
      <c r="O666" s="71"/>
      <c r="P666" s="212">
        <f>O666*H666</f>
        <v>0</v>
      </c>
      <c r="Q666" s="212">
        <v>0</v>
      </c>
      <c r="R666" s="212">
        <f>Q666*H666</f>
        <v>0</v>
      </c>
      <c r="S666" s="212">
        <v>0</v>
      </c>
      <c r="T666" s="213">
        <f>S666*H666</f>
        <v>0</v>
      </c>
      <c r="U666" s="34"/>
      <c r="V666" s="34"/>
      <c r="W666" s="34"/>
      <c r="X666" s="34"/>
      <c r="Y666" s="34"/>
      <c r="Z666" s="34"/>
      <c r="AA666" s="34"/>
      <c r="AB666" s="34"/>
      <c r="AC666" s="34"/>
      <c r="AD666" s="34"/>
      <c r="AE666" s="34"/>
      <c r="AR666" s="214" t="s">
        <v>143</v>
      </c>
      <c r="AT666" s="214" t="s">
        <v>138</v>
      </c>
      <c r="AU666" s="214" t="s">
        <v>90</v>
      </c>
      <c r="AY666" s="17" t="s">
        <v>134</v>
      </c>
      <c r="BE666" s="215">
        <f>IF(N666="základní",J666,0)</f>
        <v>0</v>
      </c>
      <c r="BF666" s="215">
        <f>IF(N666="snížená",J666,0)</f>
        <v>0</v>
      </c>
      <c r="BG666" s="215">
        <f>IF(N666="zákl. přenesená",J666,0)</f>
        <v>0</v>
      </c>
      <c r="BH666" s="215">
        <f>IF(N666="sníž. přenesená",J666,0)</f>
        <v>0</v>
      </c>
      <c r="BI666" s="215">
        <f>IF(N666="nulová",J666,0)</f>
        <v>0</v>
      </c>
      <c r="BJ666" s="17" t="s">
        <v>88</v>
      </c>
      <c r="BK666" s="215">
        <f>ROUND(I666*H666,2)</f>
        <v>0</v>
      </c>
      <c r="BL666" s="17" t="s">
        <v>143</v>
      </c>
      <c r="BM666" s="214" t="s">
        <v>1249</v>
      </c>
    </row>
    <row r="667" spans="1:65" s="2" customFormat="1" ht="29.25">
      <c r="A667" s="34"/>
      <c r="B667" s="35"/>
      <c r="C667" s="36"/>
      <c r="D667" s="216" t="s">
        <v>146</v>
      </c>
      <c r="E667" s="36"/>
      <c r="F667" s="217" t="s">
        <v>322</v>
      </c>
      <c r="G667" s="36"/>
      <c r="H667" s="36"/>
      <c r="I667" s="115"/>
      <c r="J667" s="36"/>
      <c r="K667" s="36"/>
      <c r="L667" s="39"/>
      <c r="M667" s="218"/>
      <c r="N667" s="219"/>
      <c r="O667" s="71"/>
      <c r="P667" s="71"/>
      <c r="Q667" s="71"/>
      <c r="R667" s="71"/>
      <c r="S667" s="71"/>
      <c r="T667" s="72"/>
      <c r="U667" s="34"/>
      <c r="V667" s="34"/>
      <c r="W667" s="34"/>
      <c r="X667" s="34"/>
      <c r="Y667" s="34"/>
      <c r="Z667" s="34"/>
      <c r="AA667" s="34"/>
      <c r="AB667" s="34"/>
      <c r="AC667" s="34"/>
      <c r="AD667" s="34"/>
      <c r="AE667" s="34"/>
      <c r="AT667" s="17" t="s">
        <v>146</v>
      </c>
      <c r="AU667" s="17" t="s">
        <v>90</v>
      </c>
    </row>
    <row r="668" spans="1:65" s="13" customFormat="1" ht="11.25">
      <c r="B668" s="220"/>
      <c r="C668" s="221"/>
      <c r="D668" s="216" t="s">
        <v>148</v>
      </c>
      <c r="E668" s="222" t="s">
        <v>1</v>
      </c>
      <c r="F668" s="223" t="s">
        <v>1239</v>
      </c>
      <c r="G668" s="221"/>
      <c r="H668" s="224">
        <v>2816.5140000000001</v>
      </c>
      <c r="I668" s="225"/>
      <c r="J668" s="221"/>
      <c r="K668" s="221"/>
      <c r="L668" s="226"/>
      <c r="M668" s="227"/>
      <c r="N668" s="228"/>
      <c r="O668" s="228"/>
      <c r="P668" s="228"/>
      <c r="Q668" s="228"/>
      <c r="R668" s="228"/>
      <c r="S668" s="228"/>
      <c r="T668" s="229"/>
      <c r="AT668" s="230" t="s">
        <v>148</v>
      </c>
      <c r="AU668" s="230" t="s">
        <v>90</v>
      </c>
      <c r="AV668" s="13" t="s">
        <v>90</v>
      </c>
      <c r="AW668" s="13" t="s">
        <v>38</v>
      </c>
      <c r="AX668" s="13" t="s">
        <v>88</v>
      </c>
      <c r="AY668" s="230" t="s">
        <v>134</v>
      </c>
    </row>
    <row r="669" spans="1:65" s="12" customFormat="1" ht="22.9" customHeight="1">
      <c r="B669" s="187"/>
      <c r="C669" s="188"/>
      <c r="D669" s="189" t="s">
        <v>79</v>
      </c>
      <c r="E669" s="201" t="s">
        <v>1250</v>
      </c>
      <c r="F669" s="201" t="s">
        <v>1251</v>
      </c>
      <c r="G669" s="188"/>
      <c r="H669" s="188"/>
      <c r="I669" s="191"/>
      <c r="J669" s="202">
        <f>BK669</f>
        <v>0</v>
      </c>
      <c r="K669" s="188"/>
      <c r="L669" s="193"/>
      <c r="M669" s="194"/>
      <c r="N669" s="195"/>
      <c r="O669" s="195"/>
      <c r="P669" s="196">
        <f>SUM(P670:P714)</f>
        <v>0</v>
      </c>
      <c r="Q669" s="195"/>
      <c r="R669" s="196">
        <f>SUM(R670:R714)</f>
        <v>0</v>
      </c>
      <c r="S669" s="195"/>
      <c r="T669" s="197">
        <f>SUM(T670:T714)</f>
        <v>0</v>
      </c>
      <c r="AR669" s="198" t="s">
        <v>88</v>
      </c>
      <c r="AT669" s="199" t="s">
        <v>79</v>
      </c>
      <c r="AU669" s="199" t="s">
        <v>88</v>
      </c>
      <c r="AY669" s="198" t="s">
        <v>134</v>
      </c>
      <c r="BK669" s="200">
        <f>SUM(BK670:BK714)</f>
        <v>0</v>
      </c>
    </row>
    <row r="670" spans="1:65" s="2" customFormat="1" ht="21.75" customHeight="1">
      <c r="A670" s="34"/>
      <c r="B670" s="35"/>
      <c r="C670" s="203" t="s">
        <v>1252</v>
      </c>
      <c r="D670" s="203" t="s">
        <v>138</v>
      </c>
      <c r="E670" s="204" t="s">
        <v>599</v>
      </c>
      <c r="F670" s="205" t="s">
        <v>535</v>
      </c>
      <c r="G670" s="206" t="s">
        <v>169</v>
      </c>
      <c r="H670" s="207">
        <v>23518.1</v>
      </c>
      <c r="I670" s="208"/>
      <c r="J670" s="209">
        <f>ROUND(I670*H670,2)</f>
        <v>0</v>
      </c>
      <c r="K670" s="205" t="s">
        <v>1</v>
      </c>
      <c r="L670" s="39"/>
      <c r="M670" s="210" t="s">
        <v>1</v>
      </c>
      <c r="N670" s="211" t="s">
        <v>45</v>
      </c>
      <c r="O670" s="71"/>
      <c r="P670" s="212">
        <f>O670*H670</f>
        <v>0</v>
      </c>
      <c r="Q670" s="212">
        <v>0</v>
      </c>
      <c r="R670" s="212">
        <f>Q670*H670</f>
        <v>0</v>
      </c>
      <c r="S670" s="212">
        <v>0</v>
      </c>
      <c r="T670" s="213">
        <f>S670*H670</f>
        <v>0</v>
      </c>
      <c r="U670" s="34"/>
      <c r="V670" s="34"/>
      <c r="W670" s="34"/>
      <c r="X670" s="34"/>
      <c r="Y670" s="34"/>
      <c r="Z670" s="34"/>
      <c r="AA670" s="34"/>
      <c r="AB670" s="34"/>
      <c r="AC670" s="34"/>
      <c r="AD670" s="34"/>
      <c r="AE670" s="34"/>
      <c r="AR670" s="214" t="s">
        <v>143</v>
      </c>
      <c r="AT670" s="214" t="s">
        <v>138</v>
      </c>
      <c r="AU670" s="214" t="s">
        <v>90</v>
      </c>
      <c r="AY670" s="17" t="s">
        <v>134</v>
      </c>
      <c r="BE670" s="215">
        <f>IF(N670="základní",J670,0)</f>
        <v>0</v>
      </c>
      <c r="BF670" s="215">
        <f>IF(N670="snížená",J670,0)</f>
        <v>0</v>
      </c>
      <c r="BG670" s="215">
        <f>IF(N670="zákl. přenesená",J670,0)</f>
        <v>0</v>
      </c>
      <c r="BH670" s="215">
        <f>IF(N670="sníž. přenesená",J670,0)</f>
        <v>0</v>
      </c>
      <c r="BI670" s="215">
        <f>IF(N670="nulová",J670,0)</f>
        <v>0</v>
      </c>
      <c r="BJ670" s="17" t="s">
        <v>88</v>
      </c>
      <c r="BK670" s="215">
        <f>ROUND(I670*H670,2)</f>
        <v>0</v>
      </c>
      <c r="BL670" s="17" t="s">
        <v>143</v>
      </c>
      <c r="BM670" s="214" t="s">
        <v>1253</v>
      </c>
    </row>
    <row r="671" spans="1:65" s="2" customFormat="1" ht="97.5">
      <c r="A671" s="34"/>
      <c r="B671" s="35"/>
      <c r="C671" s="36"/>
      <c r="D671" s="216" t="s">
        <v>146</v>
      </c>
      <c r="E671" s="36"/>
      <c r="F671" s="217" t="s">
        <v>171</v>
      </c>
      <c r="G671" s="36"/>
      <c r="H671" s="36"/>
      <c r="I671" s="115"/>
      <c r="J671" s="36"/>
      <c r="K671" s="36"/>
      <c r="L671" s="39"/>
      <c r="M671" s="218"/>
      <c r="N671" s="219"/>
      <c r="O671" s="71"/>
      <c r="P671" s="71"/>
      <c r="Q671" s="71"/>
      <c r="R671" s="71"/>
      <c r="S671" s="71"/>
      <c r="T671" s="72"/>
      <c r="U671" s="34"/>
      <c r="V671" s="34"/>
      <c r="W671" s="34"/>
      <c r="X671" s="34"/>
      <c r="Y671" s="34"/>
      <c r="Z671" s="34"/>
      <c r="AA671" s="34"/>
      <c r="AB671" s="34"/>
      <c r="AC671" s="34"/>
      <c r="AD671" s="34"/>
      <c r="AE671" s="34"/>
      <c r="AT671" s="17" t="s">
        <v>146</v>
      </c>
      <c r="AU671" s="17" t="s">
        <v>90</v>
      </c>
    </row>
    <row r="672" spans="1:65" s="13" customFormat="1" ht="22.5">
      <c r="B672" s="220"/>
      <c r="C672" s="221"/>
      <c r="D672" s="216" t="s">
        <v>148</v>
      </c>
      <c r="E672" s="222" t="s">
        <v>1</v>
      </c>
      <c r="F672" s="223" t="s">
        <v>1254</v>
      </c>
      <c r="G672" s="221"/>
      <c r="H672" s="224">
        <v>23518.1</v>
      </c>
      <c r="I672" s="225"/>
      <c r="J672" s="221"/>
      <c r="K672" s="221"/>
      <c r="L672" s="226"/>
      <c r="M672" s="227"/>
      <c r="N672" s="228"/>
      <c r="O672" s="228"/>
      <c r="P672" s="228"/>
      <c r="Q672" s="228"/>
      <c r="R672" s="228"/>
      <c r="S672" s="228"/>
      <c r="T672" s="229"/>
      <c r="AT672" s="230" t="s">
        <v>148</v>
      </c>
      <c r="AU672" s="230" t="s">
        <v>90</v>
      </c>
      <c r="AV672" s="13" t="s">
        <v>90</v>
      </c>
      <c r="AW672" s="13" t="s">
        <v>38</v>
      </c>
      <c r="AX672" s="13" t="s">
        <v>88</v>
      </c>
      <c r="AY672" s="230" t="s">
        <v>134</v>
      </c>
    </row>
    <row r="673" spans="1:65" s="2" customFormat="1" ht="21.75" customHeight="1">
      <c r="A673" s="34"/>
      <c r="B673" s="35"/>
      <c r="C673" s="203" t="s">
        <v>1255</v>
      </c>
      <c r="D673" s="203" t="s">
        <v>138</v>
      </c>
      <c r="E673" s="204" t="s">
        <v>174</v>
      </c>
      <c r="F673" s="205" t="s">
        <v>513</v>
      </c>
      <c r="G673" s="206" t="s">
        <v>169</v>
      </c>
      <c r="H673" s="207">
        <v>211662.9</v>
      </c>
      <c r="I673" s="208"/>
      <c r="J673" s="209">
        <f>ROUND(I673*H673,2)</f>
        <v>0</v>
      </c>
      <c r="K673" s="205" t="s">
        <v>142</v>
      </c>
      <c r="L673" s="39"/>
      <c r="M673" s="210" t="s">
        <v>1</v>
      </c>
      <c r="N673" s="211" t="s">
        <v>45</v>
      </c>
      <c r="O673" s="71"/>
      <c r="P673" s="212">
        <f>O673*H673</f>
        <v>0</v>
      </c>
      <c r="Q673" s="212">
        <v>0</v>
      </c>
      <c r="R673" s="212">
        <f>Q673*H673</f>
        <v>0</v>
      </c>
      <c r="S673" s="212">
        <v>0</v>
      </c>
      <c r="T673" s="213">
        <f>S673*H673</f>
        <v>0</v>
      </c>
      <c r="U673" s="34"/>
      <c r="V673" s="34"/>
      <c r="W673" s="34"/>
      <c r="X673" s="34"/>
      <c r="Y673" s="34"/>
      <c r="Z673" s="34"/>
      <c r="AA673" s="34"/>
      <c r="AB673" s="34"/>
      <c r="AC673" s="34"/>
      <c r="AD673" s="34"/>
      <c r="AE673" s="34"/>
      <c r="AR673" s="214" t="s">
        <v>143</v>
      </c>
      <c r="AT673" s="214" t="s">
        <v>138</v>
      </c>
      <c r="AU673" s="214" t="s">
        <v>90</v>
      </c>
      <c r="AY673" s="17" t="s">
        <v>134</v>
      </c>
      <c r="BE673" s="215">
        <f>IF(N673="základní",J673,0)</f>
        <v>0</v>
      </c>
      <c r="BF673" s="215">
        <f>IF(N673="snížená",J673,0)</f>
        <v>0</v>
      </c>
      <c r="BG673" s="215">
        <f>IF(N673="zákl. přenesená",J673,0)</f>
        <v>0</v>
      </c>
      <c r="BH673" s="215">
        <f>IF(N673="sníž. přenesená",J673,0)</f>
        <v>0</v>
      </c>
      <c r="BI673" s="215">
        <f>IF(N673="nulová",J673,0)</f>
        <v>0</v>
      </c>
      <c r="BJ673" s="17" t="s">
        <v>88</v>
      </c>
      <c r="BK673" s="215">
        <f>ROUND(I673*H673,2)</f>
        <v>0</v>
      </c>
      <c r="BL673" s="17" t="s">
        <v>143</v>
      </c>
      <c r="BM673" s="214" t="s">
        <v>1256</v>
      </c>
    </row>
    <row r="674" spans="1:65" s="2" customFormat="1" ht="97.5">
      <c r="A674" s="34"/>
      <c r="B674" s="35"/>
      <c r="C674" s="36"/>
      <c r="D674" s="216" t="s">
        <v>146</v>
      </c>
      <c r="E674" s="36"/>
      <c r="F674" s="217" t="s">
        <v>171</v>
      </c>
      <c r="G674" s="36"/>
      <c r="H674" s="36"/>
      <c r="I674" s="115"/>
      <c r="J674" s="36"/>
      <c r="K674" s="36"/>
      <c r="L674" s="39"/>
      <c r="M674" s="218"/>
      <c r="N674" s="219"/>
      <c r="O674" s="71"/>
      <c r="P674" s="71"/>
      <c r="Q674" s="71"/>
      <c r="R674" s="71"/>
      <c r="S674" s="71"/>
      <c r="T674" s="72"/>
      <c r="U674" s="34"/>
      <c r="V674" s="34"/>
      <c r="W674" s="34"/>
      <c r="X674" s="34"/>
      <c r="Y674" s="34"/>
      <c r="Z674" s="34"/>
      <c r="AA674" s="34"/>
      <c r="AB674" s="34"/>
      <c r="AC674" s="34"/>
      <c r="AD674" s="34"/>
      <c r="AE674" s="34"/>
      <c r="AT674" s="17" t="s">
        <v>146</v>
      </c>
      <c r="AU674" s="17" t="s">
        <v>90</v>
      </c>
    </row>
    <row r="675" spans="1:65" s="13" customFormat="1" ht="11.25">
      <c r="B675" s="220"/>
      <c r="C675" s="221"/>
      <c r="D675" s="216" t="s">
        <v>148</v>
      </c>
      <c r="E675" s="222" t="s">
        <v>1</v>
      </c>
      <c r="F675" s="223" t="s">
        <v>1257</v>
      </c>
      <c r="G675" s="221"/>
      <c r="H675" s="224">
        <v>211662.9</v>
      </c>
      <c r="I675" s="225"/>
      <c r="J675" s="221"/>
      <c r="K675" s="221"/>
      <c r="L675" s="226"/>
      <c r="M675" s="227"/>
      <c r="N675" s="228"/>
      <c r="O675" s="228"/>
      <c r="P675" s="228"/>
      <c r="Q675" s="228"/>
      <c r="R675" s="228"/>
      <c r="S675" s="228"/>
      <c r="T675" s="229"/>
      <c r="AT675" s="230" t="s">
        <v>148</v>
      </c>
      <c r="AU675" s="230" t="s">
        <v>90</v>
      </c>
      <c r="AV675" s="13" t="s">
        <v>90</v>
      </c>
      <c r="AW675" s="13" t="s">
        <v>38</v>
      </c>
      <c r="AX675" s="13" t="s">
        <v>88</v>
      </c>
      <c r="AY675" s="230" t="s">
        <v>134</v>
      </c>
    </row>
    <row r="676" spans="1:65" s="2" customFormat="1" ht="21.75" customHeight="1">
      <c r="A676" s="34"/>
      <c r="B676" s="35"/>
      <c r="C676" s="203" t="s">
        <v>1258</v>
      </c>
      <c r="D676" s="203" t="s">
        <v>138</v>
      </c>
      <c r="E676" s="204" t="s">
        <v>179</v>
      </c>
      <c r="F676" s="205" t="s">
        <v>180</v>
      </c>
      <c r="G676" s="206" t="s">
        <v>169</v>
      </c>
      <c r="H676" s="207">
        <v>23518.1</v>
      </c>
      <c r="I676" s="208"/>
      <c r="J676" s="209">
        <f>ROUND(I676*H676,2)</f>
        <v>0</v>
      </c>
      <c r="K676" s="205" t="s">
        <v>142</v>
      </c>
      <c r="L676" s="39"/>
      <c r="M676" s="210" t="s">
        <v>1</v>
      </c>
      <c r="N676" s="211" t="s">
        <v>45</v>
      </c>
      <c r="O676" s="71"/>
      <c r="P676" s="212">
        <f>O676*H676</f>
        <v>0</v>
      </c>
      <c r="Q676" s="212">
        <v>0</v>
      </c>
      <c r="R676" s="212">
        <f>Q676*H676</f>
        <v>0</v>
      </c>
      <c r="S676" s="212">
        <v>0</v>
      </c>
      <c r="T676" s="213">
        <f>S676*H676</f>
        <v>0</v>
      </c>
      <c r="U676" s="34"/>
      <c r="V676" s="34"/>
      <c r="W676" s="34"/>
      <c r="X676" s="34"/>
      <c r="Y676" s="34"/>
      <c r="Z676" s="34"/>
      <c r="AA676" s="34"/>
      <c r="AB676" s="34"/>
      <c r="AC676" s="34"/>
      <c r="AD676" s="34"/>
      <c r="AE676" s="34"/>
      <c r="AR676" s="214" t="s">
        <v>143</v>
      </c>
      <c r="AT676" s="214" t="s">
        <v>138</v>
      </c>
      <c r="AU676" s="214" t="s">
        <v>90</v>
      </c>
      <c r="AY676" s="17" t="s">
        <v>134</v>
      </c>
      <c r="BE676" s="215">
        <f>IF(N676="základní",J676,0)</f>
        <v>0</v>
      </c>
      <c r="BF676" s="215">
        <f>IF(N676="snížená",J676,0)</f>
        <v>0</v>
      </c>
      <c r="BG676" s="215">
        <f>IF(N676="zákl. přenesená",J676,0)</f>
        <v>0</v>
      </c>
      <c r="BH676" s="215">
        <f>IF(N676="sníž. přenesená",J676,0)</f>
        <v>0</v>
      </c>
      <c r="BI676" s="215">
        <f>IF(N676="nulová",J676,0)</f>
        <v>0</v>
      </c>
      <c r="BJ676" s="17" t="s">
        <v>88</v>
      </c>
      <c r="BK676" s="215">
        <f>ROUND(I676*H676,2)</f>
        <v>0</v>
      </c>
      <c r="BL676" s="17" t="s">
        <v>143</v>
      </c>
      <c r="BM676" s="214" t="s">
        <v>1259</v>
      </c>
    </row>
    <row r="677" spans="1:65" s="2" customFormat="1" ht="39">
      <c r="A677" s="34"/>
      <c r="B677" s="35"/>
      <c r="C677" s="36"/>
      <c r="D677" s="216" t="s">
        <v>146</v>
      </c>
      <c r="E677" s="36"/>
      <c r="F677" s="217" t="s">
        <v>182</v>
      </c>
      <c r="G677" s="36"/>
      <c r="H677" s="36"/>
      <c r="I677" s="115"/>
      <c r="J677" s="36"/>
      <c r="K677" s="36"/>
      <c r="L677" s="39"/>
      <c r="M677" s="218"/>
      <c r="N677" s="219"/>
      <c r="O677" s="71"/>
      <c r="P677" s="71"/>
      <c r="Q677" s="71"/>
      <c r="R677" s="71"/>
      <c r="S677" s="71"/>
      <c r="T677" s="72"/>
      <c r="U677" s="34"/>
      <c r="V677" s="34"/>
      <c r="W677" s="34"/>
      <c r="X677" s="34"/>
      <c r="Y677" s="34"/>
      <c r="Z677" s="34"/>
      <c r="AA677" s="34"/>
      <c r="AB677" s="34"/>
      <c r="AC677" s="34"/>
      <c r="AD677" s="34"/>
      <c r="AE677" s="34"/>
      <c r="AT677" s="17" t="s">
        <v>146</v>
      </c>
      <c r="AU677" s="17" t="s">
        <v>90</v>
      </c>
    </row>
    <row r="678" spans="1:65" s="13" customFormat="1" ht="11.25">
      <c r="B678" s="220"/>
      <c r="C678" s="221"/>
      <c r="D678" s="216" t="s">
        <v>148</v>
      </c>
      <c r="E678" s="222" t="s">
        <v>1</v>
      </c>
      <c r="F678" s="223" t="s">
        <v>1260</v>
      </c>
      <c r="G678" s="221"/>
      <c r="H678" s="224">
        <v>23518.1</v>
      </c>
      <c r="I678" s="225"/>
      <c r="J678" s="221"/>
      <c r="K678" s="221"/>
      <c r="L678" s="226"/>
      <c r="M678" s="227"/>
      <c r="N678" s="228"/>
      <c r="O678" s="228"/>
      <c r="P678" s="228"/>
      <c r="Q678" s="228"/>
      <c r="R678" s="228"/>
      <c r="S678" s="228"/>
      <c r="T678" s="229"/>
      <c r="AT678" s="230" t="s">
        <v>148</v>
      </c>
      <c r="AU678" s="230" t="s">
        <v>90</v>
      </c>
      <c r="AV678" s="13" t="s">
        <v>90</v>
      </c>
      <c r="AW678" s="13" t="s">
        <v>38</v>
      </c>
      <c r="AX678" s="13" t="s">
        <v>88</v>
      </c>
      <c r="AY678" s="230" t="s">
        <v>134</v>
      </c>
    </row>
    <row r="679" spans="1:65" s="2" customFormat="1" ht="21.75" customHeight="1">
      <c r="A679" s="34"/>
      <c r="B679" s="35"/>
      <c r="C679" s="203" t="s">
        <v>1261</v>
      </c>
      <c r="D679" s="203" t="s">
        <v>138</v>
      </c>
      <c r="E679" s="204" t="s">
        <v>1262</v>
      </c>
      <c r="F679" s="205" t="s">
        <v>1263</v>
      </c>
      <c r="G679" s="206" t="s">
        <v>169</v>
      </c>
      <c r="H679" s="207">
        <v>23518.1</v>
      </c>
      <c r="I679" s="208"/>
      <c r="J679" s="209">
        <f>ROUND(I679*H679,2)</f>
        <v>0</v>
      </c>
      <c r="K679" s="205" t="s">
        <v>142</v>
      </c>
      <c r="L679" s="39"/>
      <c r="M679" s="210" t="s">
        <v>1</v>
      </c>
      <c r="N679" s="211" t="s">
        <v>45</v>
      </c>
      <c r="O679" s="71"/>
      <c r="P679" s="212">
        <f>O679*H679</f>
        <v>0</v>
      </c>
      <c r="Q679" s="212">
        <v>0</v>
      </c>
      <c r="R679" s="212">
        <f>Q679*H679</f>
        <v>0</v>
      </c>
      <c r="S679" s="212">
        <v>0</v>
      </c>
      <c r="T679" s="213">
        <f>S679*H679</f>
        <v>0</v>
      </c>
      <c r="U679" s="34"/>
      <c r="V679" s="34"/>
      <c r="W679" s="34"/>
      <c r="X679" s="34"/>
      <c r="Y679" s="34"/>
      <c r="Z679" s="34"/>
      <c r="AA679" s="34"/>
      <c r="AB679" s="34"/>
      <c r="AC679" s="34"/>
      <c r="AD679" s="34"/>
      <c r="AE679" s="34"/>
      <c r="AR679" s="214" t="s">
        <v>143</v>
      </c>
      <c r="AT679" s="214" t="s">
        <v>138</v>
      </c>
      <c r="AU679" s="214" t="s">
        <v>90</v>
      </c>
      <c r="AY679" s="17" t="s">
        <v>134</v>
      </c>
      <c r="BE679" s="215">
        <f>IF(N679="základní",J679,0)</f>
        <v>0</v>
      </c>
      <c r="BF679" s="215">
        <f>IF(N679="snížená",J679,0)</f>
        <v>0</v>
      </c>
      <c r="BG679" s="215">
        <f>IF(N679="zákl. přenesená",J679,0)</f>
        <v>0</v>
      </c>
      <c r="BH679" s="215">
        <f>IF(N679="sníž. přenesená",J679,0)</f>
        <v>0</v>
      </c>
      <c r="BI679" s="215">
        <f>IF(N679="nulová",J679,0)</f>
        <v>0</v>
      </c>
      <c r="BJ679" s="17" t="s">
        <v>88</v>
      </c>
      <c r="BK679" s="215">
        <f>ROUND(I679*H679,2)</f>
        <v>0</v>
      </c>
      <c r="BL679" s="17" t="s">
        <v>143</v>
      </c>
      <c r="BM679" s="214" t="s">
        <v>1264</v>
      </c>
    </row>
    <row r="680" spans="1:65" s="2" customFormat="1" ht="58.5">
      <c r="A680" s="34"/>
      <c r="B680" s="35"/>
      <c r="C680" s="36"/>
      <c r="D680" s="216" t="s">
        <v>146</v>
      </c>
      <c r="E680" s="36"/>
      <c r="F680" s="217" t="s">
        <v>1265</v>
      </c>
      <c r="G680" s="36"/>
      <c r="H680" s="36"/>
      <c r="I680" s="115"/>
      <c r="J680" s="36"/>
      <c r="K680" s="36"/>
      <c r="L680" s="39"/>
      <c r="M680" s="218"/>
      <c r="N680" s="219"/>
      <c r="O680" s="71"/>
      <c r="P680" s="71"/>
      <c r="Q680" s="71"/>
      <c r="R680" s="71"/>
      <c r="S680" s="71"/>
      <c r="T680" s="72"/>
      <c r="U680" s="34"/>
      <c r="V680" s="34"/>
      <c r="W680" s="34"/>
      <c r="X680" s="34"/>
      <c r="Y680" s="34"/>
      <c r="Z680" s="34"/>
      <c r="AA680" s="34"/>
      <c r="AB680" s="34"/>
      <c r="AC680" s="34"/>
      <c r="AD680" s="34"/>
      <c r="AE680" s="34"/>
      <c r="AT680" s="17" t="s">
        <v>146</v>
      </c>
      <c r="AU680" s="17" t="s">
        <v>90</v>
      </c>
    </row>
    <row r="681" spans="1:65" s="13" customFormat="1" ht="22.5">
      <c r="B681" s="220"/>
      <c r="C681" s="221"/>
      <c r="D681" s="216" t="s">
        <v>148</v>
      </c>
      <c r="E681" s="222" t="s">
        <v>1</v>
      </c>
      <c r="F681" s="223" t="s">
        <v>1254</v>
      </c>
      <c r="G681" s="221"/>
      <c r="H681" s="224">
        <v>23518.1</v>
      </c>
      <c r="I681" s="225"/>
      <c r="J681" s="221"/>
      <c r="K681" s="221"/>
      <c r="L681" s="226"/>
      <c r="M681" s="227"/>
      <c r="N681" s="228"/>
      <c r="O681" s="228"/>
      <c r="P681" s="228"/>
      <c r="Q681" s="228"/>
      <c r="R681" s="228"/>
      <c r="S681" s="228"/>
      <c r="T681" s="229"/>
      <c r="AT681" s="230" t="s">
        <v>148</v>
      </c>
      <c r="AU681" s="230" t="s">
        <v>90</v>
      </c>
      <c r="AV681" s="13" t="s">
        <v>90</v>
      </c>
      <c r="AW681" s="13" t="s">
        <v>38</v>
      </c>
      <c r="AX681" s="13" t="s">
        <v>88</v>
      </c>
      <c r="AY681" s="230" t="s">
        <v>134</v>
      </c>
    </row>
    <row r="682" spans="1:65" s="2" customFormat="1" ht="21.75" customHeight="1">
      <c r="A682" s="34"/>
      <c r="B682" s="35"/>
      <c r="C682" s="203" t="s">
        <v>1266</v>
      </c>
      <c r="D682" s="203" t="s">
        <v>138</v>
      </c>
      <c r="E682" s="204" t="s">
        <v>1267</v>
      </c>
      <c r="F682" s="205" t="s">
        <v>1268</v>
      </c>
      <c r="G682" s="206" t="s">
        <v>169</v>
      </c>
      <c r="H682" s="207">
        <v>564434.4</v>
      </c>
      <c r="I682" s="208"/>
      <c r="J682" s="209">
        <f>ROUND(I682*H682,2)</f>
        <v>0</v>
      </c>
      <c r="K682" s="205" t="s">
        <v>142</v>
      </c>
      <c r="L682" s="39"/>
      <c r="M682" s="210" t="s">
        <v>1</v>
      </c>
      <c r="N682" s="211" t="s">
        <v>45</v>
      </c>
      <c r="O682" s="71"/>
      <c r="P682" s="212">
        <f>O682*H682</f>
        <v>0</v>
      </c>
      <c r="Q682" s="212">
        <v>0</v>
      </c>
      <c r="R682" s="212">
        <f>Q682*H682</f>
        <v>0</v>
      </c>
      <c r="S682" s="212">
        <v>0</v>
      </c>
      <c r="T682" s="213">
        <f>S682*H682</f>
        <v>0</v>
      </c>
      <c r="U682" s="34"/>
      <c r="V682" s="34"/>
      <c r="W682" s="34"/>
      <c r="X682" s="34"/>
      <c r="Y682" s="34"/>
      <c r="Z682" s="34"/>
      <c r="AA682" s="34"/>
      <c r="AB682" s="34"/>
      <c r="AC682" s="34"/>
      <c r="AD682" s="34"/>
      <c r="AE682" s="34"/>
      <c r="AR682" s="214" t="s">
        <v>143</v>
      </c>
      <c r="AT682" s="214" t="s">
        <v>138</v>
      </c>
      <c r="AU682" s="214" t="s">
        <v>90</v>
      </c>
      <c r="AY682" s="17" t="s">
        <v>134</v>
      </c>
      <c r="BE682" s="215">
        <f>IF(N682="základní",J682,0)</f>
        <v>0</v>
      </c>
      <c r="BF682" s="215">
        <f>IF(N682="snížená",J682,0)</f>
        <v>0</v>
      </c>
      <c r="BG682" s="215">
        <f>IF(N682="zákl. přenesená",J682,0)</f>
        <v>0</v>
      </c>
      <c r="BH682" s="215">
        <f>IF(N682="sníž. přenesená",J682,0)</f>
        <v>0</v>
      </c>
      <c r="BI682" s="215">
        <f>IF(N682="nulová",J682,0)</f>
        <v>0</v>
      </c>
      <c r="BJ682" s="17" t="s">
        <v>88</v>
      </c>
      <c r="BK682" s="215">
        <f>ROUND(I682*H682,2)</f>
        <v>0</v>
      </c>
      <c r="BL682" s="17" t="s">
        <v>143</v>
      </c>
      <c r="BM682" s="214" t="s">
        <v>1269</v>
      </c>
    </row>
    <row r="683" spans="1:65" s="2" customFormat="1" ht="58.5">
      <c r="A683" s="34"/>
      <c r="B683" s="35"/>
      <c r="C683" s="36"/>
      <c r="D683" s="216" t="s">
        <v>146</v>
      </c>
      <c r="E683" s="36"/>
      <c r="F683" s="217" t="s">
        <v>1265</v>
      </c>
      <c r="G683" s="36"/>
      <c r="H683" s="36"/>
      <c r="I683" s="115"/>
      <c r="J683" s="36"/>
      <c r="K683" s="36"/>
      <c r="L683" s="39"/>
      <c r="M683" s="218"/>
      <c r="N683" s="219"/>
      <c r="O683" s="71"/>
      <c r="P683" s="71"/>
      <c r="Q683" s="71"/>
      <c r="R683" s="71"/>
      <c r="S683" s="71"/>
      <c r="T683" s="72"/>
      <c r="U683" s="34"/>
      <c r="V683" s="34"/>
      <c r="W683" s="34"/>
      <c r="X683" s="34"/>
      <c r="Y683" s="34"/>
      <c r="Z683" s="34"/>
      <c r="AA683" s="34"/>
      <c r="AB683" s="34"/>
      <c r="AC683" s="34"/>
      <c r="AD683" s="34"/>
      <c r="AE683" s="34"/>
      <c r="AT683" s="17" t="s">
        <v>146</v>
      </c>
      <c r="AU683" s="17" t="s">
        <v>90</v>
      </c>
    </row>
    <row r="684" spans="1:65" s="13" customFormat="1" ht="11.25">
      <c r="B684" s="220"/>
      <c r="C684" s="221"/>
      <c r="D684" s="216" t="s">
        <v>148</v>
      </c>
      <c r="E684" s="222" t="s">
        <v>1</v>
      </c>
      <c r="F684" s="223" t="s">
        <v>1270</v>
      </c>
      <c r="G684" s="221"/>
      <c r="H684" s="224">
        <v>564434.4</v>
      </c>
      <c r="I684" s="225"/>
      <c r="J684" s="221"/>
      <c r="K684" s="221"/>
      <c r="L684" s="226"/>
      <c r="M684" s="227"/>
      <c r="N684" s="228"/>
      <c r="O684" s="228"/>
      <c r="P684" s="228"/>
      <c r="Q684" s="228"/>
      <c r="R684" s="228"/>
      <c r="S684" s="228"/>
      <c r="T684" s="229"/>
      <c r="AT684" s="230" t="s">
        <v>148</v>
      </c>
      <c r="AU684" s="230" t="s">
        <v>90</v>
      </c>
      <c r="AV684" s="13" t="s">
        <v>90</v>
      </c>
      <c r="AW684" s="13" t="s">
        <v>38</v>
      </c>
      <c r="AX684" s="13" t="s">
        <v>88</v>
      </c>
      <c r="AY684" s="230" t="s">
        <v>134</v>
      </c>
    </row>
    <row r="685" spans="1:65" s="2" customFormat="1" ht="21.75" customHeight="1">
      <c r="A685" s="34"/>
      <c r="B685" s="35"/>
      <c r="C685" s="203" t="s">
        <v>1271</v>
      </c>
      <c r="D685" s="203" t="s">
        <v>138</v>
      </c>
      <c r="E685" s="204" t="s">
        <v>1272</v>
      </c>
      <c r="F685" s="205" t="s">
        <v>1273</v>
      </c>
      <c r="G685" s="206" t="s">
        <v>169</v>
      </c>
      <c r="H685" s="207">
        <v>67.337999999999994</v>
      </c>
      <c r="I685" s="208"/>
      <c r="J685" s="209">
        <f>ROUND(I685*H685,2)</f>
        <v>0</v>
      </c>
      <c r="K685" s="205" t="s">
        <v>142</v>
      </c>
      <c r="L685" s="39"/>
      <c r="M685" s="210" t="s">
        <v>1</v>
      </c>
      <c r="N685" s="211" t="s">
        <v>45</v>
      </c>
      <c r="O685" s="71"/>
      <c r="P685" s="212">
        <f>O685*H685</f>
        <v>0</v>
      </c>
      <c r="Q685" s="212">
        <v>0</v>
      </c>
      <c r="R685" s="212">
        <f>Q685*H685</f>
        <v>0</v>
      </c>
      <c r="S685" s="212">
        <v>0</v>
      </c>
      <c r="T685" s="213">
        <f>S685*H685</f>
        <v>0</v>
      </c>
      <c r="U685" s="34"/>
      <c r="V685" s="34"/>
      <c r="W685" s="34"/>
      <c r="X685" s="34"/>
      <c r="Y685" s="34"/>
      <c r="Z685" s="34"/>
      <c r="AA685" s="34"/>
      <c r="AB685" s="34"/>
      <c r="AC685" s="34"/>
      <c r="AD685" s="34"/>
      <c r="AE685" s="34"/>
      <c r="AR685" s="214" t="s">
        <v>143</v>
      </c>
      <c r="AT685" s="214" t="s">
        <v>138</v>
      </c>
      <c r="AU685" s="214" t="s">
        <v>90</v>
      </c>
      <c r="AY685" s="17" t="s">
        <v>134</v>
      </c>
      <c r="BE685" s="215">
        <f>IF(N685="základní",J685,0)</f>
        <v>0</v>
      </c>
      <c r="BF685" s="215">
        <f>IF(N685="snížená",J685,0)</f>
        <v>0</v>
      </c>
      <c r="BG685" s="215">
        <f>IF(N685="zákl. přenesená",J685,0)</f>
        <v>0</v>
      </c>
      <c r="BH685" s="215">
        <f>IF(N685="sníž. přenesená",J685,0)</f>
        <v>0</v>
      </c>
      <c r="BI685" s="215">
        <f>IF(N685="nulová",J685,0)</f>
        <v>0</v>
      </c>
      <c r="BJ685" s="17" t="s">
        <v>88</v>
      </c>
      <c r="BK685" s="215">
        <f>ROUND(I685*H685,2)</f>
        <v>0</v>
      </c>
      <c r="BL685" s="17" t="s">
        <v>143</v>
      </c>
      <c r="BM685" s="214" t="s">
        <v>1274</v>
      </c>
    </row>
    <row r="686" spans="1:65" s="13" customFormat="1" ht="11.25">
      <c r="B686" s="220"/>
      <c r="C686" s="221"/>
      <c r="D686" s="216" t="s">
        <v>148</v>
      </c>
      <c r="E686" s="222" t="s">
        <v>1</v>
      </c>
      <c r="F686" s="223" t="s">
        <v>1275</v>
      </c>
      <c r="G686" s="221"/>
      <c r="H686" s="224">
        <v>33.668999999999997</v>
      </c>
      <c r="I686" s="225"/>
      <c r="J686" s="221"/>
      <c r="K686" s="221"/>
      <c r="L686" s="226"/>
      <c r="M686" s="227"/>
      <c r="N686" s="228"/>
      <c r="O686" s="228"/>
      <c r="P686" s="228"/>
      <c r="Q686" s="228"/>
      <c r="R686" s="228"/>
      <c r="S686" s="228"/>
      <c r="T686" s="229"/>
      <c r="AT686" s="230" t="s">
        <v>148</v>
      </c>
      <c r="AU686" s="230" t="s">
        <v>90</v>
      </c>
      <c r="AV686" s="13" t="s">
        <v>90</v>
      </c>
      <c r="AW686" s="13" t="s">
        <v>38</v>
      </c>
      <c r="AX686" s="13" t="s">
        <v>80</v>
      </c>
      <c r="AY686" s="230" t="s">
        <v>134</v>
      </c>
    </row>
    <row r="687" spans="1:65" s="13" customFormat="1" ht="11.25">
      <c r="B687" s="220"/>
      <c r="C687" s="221"/>
      <c r="D687" s="216" t="s">
        <v>148</v>
      </c>
      <c r="E687" s="222" t="s">
        <v>1</v>
      </c>
      <c r="F687" s="223" t="s">
        <v>1276</v>
      </c>
      <c r="G687" s="221"/>
      <c r="H687" s="224">
        <v>33.668999999999997</v>
      </c>
      <c r="I687" s="225"/>
      <c r="J687" s="221"/>
      <c r="K687" s="221"/>
      <c r="L687" s="226"/>
      <c r="M687" s="227"/>
      <c r="N687" s="228"/>
      <c r="O687" s="228"/>
      <c r="P687" s="228"/>
      <c r="Q687" s="228"/>
      <c r="R687" s="228"/>
      <c r="S687" s="228"/>
      <c r="T687" s="229"/>
      <c r="AT687" s="230" t="s">
        <v>148</v>
      </c>
      <c r="AU687" s="230" t="s">
        <v>90</v>
      </c>
      <c r="AV687" s="13" t="s">
        <v>90</v>
      </c>
      <c r="AW687" s="13" t="s">
        <v>38</v>
      </c>
      <c r="AX687" s="13" t="s">
        <v>80</v>
      </c>
      <c r="AY687" s="230" t="s">
        <v>134</v>
      </c>
    </row>
    <row r="688" spans="1:65" s="15" customFormat="1" ht="11.25">
      <c r="B688" s="244"/>
      <c r="C688" s="245"/>
      <c r="D688" s="216" t="s">
        <v>148</v>
      </c>
      <c r="E688" s="246" t="s">
        <v>1</v>
      </c>
      <c r="F688" s="247" t="s">
        <v>392</v>
      </c>
      <c r="G688" s="245"/>
      <c r="H688" s="248">
        <v>67.337999999999994</v>
      </c>
      <c r="I688" s="249"/>
      <c r="J688" s="245"/>
      <c r="K688" s="245"/>
      <c r="L688" s="250"/>
      <c r="M688" s="251"/>
      <c r="N688" s="252"/>
      <c r="O688" s="252"/>
      <c r="P688" s="252"/>
      <c r="Q688" s="252"/>
      <c r="R688" s="252"/>
      <c r="S688" s="252"/>
      <c r="T688" s="253"/>
      <c r="AT688" s="254" t="s">
        <v>148</v>
      </c>
      <c r="AU688" s="254" t="s">
        <v>90</v>
      </c>
      <c r="AV688" s="15" t="s">
        <v>143</v>
      </c>
      <c r="AW688" s="15" t="s">
        <v>38</v>
      </c>
      <c r="AX688" s="15" t="s">
        <v>88</v>
      </c>
      <c r="AY688" s="254" t="s">
        <v>134</v>
      </c>
    </row>
    <row r="689" spans="1:65" s="2" customFormat="1" ht="21.75" customHeight="1">
      <c r="A689" s="34"/>
      <c r="B689" s="35"/>
      <c r="C689" s="203" t="s">
        <v>1277</v>
      </c>
      <c r="D689" s="203" t="s">
        <v>138</v>
      </c>
      <c r="E689" s="204" t="s">
        <v>1278</v>
      </c>
      <c r="F689" s="205" t="s">
        <v>1279</v>
      </c>
      <c r="G689" s="206" t="s">
        <v>169</v>
      </c>
      <c r="H689" s="207">
        <v>33.668999999999997</v>
      </c>
      <c r="I689" s="208"/>
      <c r="J689" s="209">
        <f>ROUND(I689*H689,2)</f>
        <v>0</v>
      </c>
      <c r="K689" s="205" t="s">
        <v>142</v>
      </c>
      <c r="L689" s="39"/>
      <c r="M689" s="210" t="s">
        <v>1</v>
      </c>
      <c r="N689" s="211" t="s">
        <v>45</v>
      </c>
      <c r="O689" s="71"/>
      <c r="P689" s="212">
        <f>O689*H689</f>
        <v>0</v>
      </c>
      <c r="Q689" s="212">
        <v>0</v>
      </c>
      <c r="R689" s="212">
        <f>Q689*H689</f>
        <v>0</v>
      </c>
      <c r="S689" s="212">
        <v>0</v>
      </c>
      <c r="T689" s="213">
        <f>S689*H689</f>
        <v>0</v>
      </c>
      <c r="U689" s="34"/>
      <c r="V689" s="34"/>
      <c r="W689" s="34"/>
      <c r="X689" s="34"/>
      <c r="Y689" s="34"/>
      <c r="Z689" s="34"/>
      <c r="AA689" s="34"/>
      <c r="AB689" s="34"/>
      <c r="AC689" s="34"/>
      <c r="AD689" s="34"/>
      <c r="AE689" s="34"/>
      <c r="AR689" s="214" t="s">
        <v>143</v>
      </c>
      <c r="AT689" s="214" t="s">
        <v>138</v>
      </c>
      <c r="AU689" s="214" t="s">
        <v>90</v>
      </c>
      <c r="AY689" s="17" t="s">
        <v>134</v>
      </c>
      <c r="BE689" s="215">
        <f>IF(N689="základní",J689,0)</f>
        <v>0</v>
      </c>
      <c r="BF689" s="215">
        <f>IF(N689="snížená",J689,0)</f>
        <v>0</v>
      </c>
      <c r="BG689" s="215">
        <f>IF(N689="zákl. přenesená",J689,0)</f>
        <v>0</v>
      </c>
      <c r="BH689" s="215">
        <f>IF(N689="sníž. přenesená",J689,0)</f>
        <v>0</v>
      </c>
      <c r="BI689" s="215">
        <f>IF(N689="nulová",J689,0)</f>
        <v>0</v>
      </c>
      <c r="BJ689" s="17" t="s">
        <v>88</v>
      </c>
      <c r="BK689" s="215">
        <f>ROUND(I689*H689,2)</f>
        <v>0</v>
      </c>
      <c r="BL689" s="17" t="s">
        <v>143</v>
      </c>
      <c r="BM689" s="214" t="s">
        <v>1280</v>
      </c>
    </row>
    <row r="690" spans="1:65" s="2" customFormat="1" ht="58.5">
      <c r="A690" s="34"/>
      <c r="B690" s="35"/>
      <c r="C690" s="36"/>
      <c r="D690" s="216" t="s">
        <v>146</v>
      </c>
      <c r="E690" s="36"/>
      <c r="F690" s="217" t="s">
        <v>1265</v>
      </c>
      <c r="G690" s="36"/>
      <c r="H690" s="36"/>
      <c r="I690" s="115"/>
      <c r="J690" s="36"/>
      <c r="K690" s="36"/>
      <c r="L690" s="39"/>
      <c r="M690" s="218"/>
      <c r="N690" s="219"/>
      <c r="O690" s="71"/>
      <c r="P690" s="71"/>
      <c r="Q690" s="71"/>
      <c r="R690" s="71"/>
      <c r="S690" s="71"/>
      <c r="T690" s="72"/>
      <c r="U690" s="34"/>
      <c r="V690" s="34"/>
      <c r="W690" s="34"/>
      <c r="X690" s="34"/>
      <c r="Y690" s="34"/>
      <c r="Z690" s="34"/>
      <c r="AA690" s="34"/>
      <c r="AB690" s="34"/>
      <c r="AC690" s="34"/>
      <c r="AD690" s="34"/>
      <c r="AE690" s="34"/>
      <c r="AT690" s="17" t="s">
        <v>146</v>
      </c>
      <c r="AU690" s="17" t="s">
        <v>90</v>
      </c>
    </row>
    <row r="691" spans="1:65" s="13" customFormat="1" ht="11.25">
      <c r="B691" s="220"/>
      <c r="C691" s="221"/>
      <c r="D691" s="216" t="s">
        <v>148</v>
      </c>
      <c r="E691" s="222" t="s">
        <v>1</v>
      </c>
      <c r="F691" s="223" t="s">
        <v>1281</v>
      </c>
      <c r="G691" s="221"/>
      <c r="H691" s="224">
        <v>33.668999999999997</v>
      </c>
      <c r="I691" s="225"/>
      <c r="J691" s="221"/>
      <c r="K691" s="221"/>
      <c r="L691" s="226"/>
      <c r="M691" s="227"/>
      <c r="N691" s="228"/>
      <c r="O691" s="228"/>
      <c r="P691" s="228"/>
      <c r="Q691" s="228"/>
      <c r="R691" s="228"/>
      <c r="S691" s="228"/>
      <c r="T691" s="229"/>
      <c r="AT691" s="230" t="s">
        <v>148</v>
      </c>
      <c r="AU691" s="230" t="s">
        <v>90</v>
      </c>
      <c r="AV691" s="13" t="s">
        <v>90</v>
      </c>
      <c r="AW691" s="13" t="s">
        <v>38</v>
      </c>
      <c r="AX691" s="13" t="s">
        <v>88</v>
      </c>
      <c r="AY691" s="230" t="s">
        <v>134</v>
      </c>
    </row>
    <row r="692" spans="1:65" s="2" customFormat="1" ht="21.75" customHeight="1">
      <c r="A692" s="34"/>
      <c r="B692" s="35"/>
      <c r="C692" s="203" t="s">
        <v>1282</v>
      </c>
      <c r="D692" s="203" t="s">
        <v>138</v>
      </c>
      <c r="E692" s="204" t="s">
        <v>1283</v>
      </c>
      <c r="F692" s="205" t="s">
        <v>1284</v>
      </c>
      <c r="G692" s="206" t="s">
        <v>169</v>
      </c>
      <c r="H692" s="207">
        <v>303.02100000000002</v>
      </c>
      <c r="I692" s="208"/>
      <c r="J692" s="209">
        <f>ROUND(I692*H692,2)</f>
        <v>0</v>
      </c>
      <c r="K692" s="205" t="s">
        <v>142</v>
      </c>
      <c r="L692" s="39"/>
      <c r="M692" s="210" t="s">
        <v>1</v>
      </c>
      <c r="N692" s="211" t="s">
        <v>45</v>
      </c>
      <c r="O692" s="71"/>
      <c r="P692" s="212">
        <f>O692*H692</f>
        <v>0</v>
      </c>
      <c r="Q692" s="212">
        <v>0</v>
      </c>
      <c r="R692" s="212">
        <f>Q692*H692</f>
        <v>0</v>
      </c>
      <c r="S692" s="212">
        <v>0</v>
      </c>
      <c r="T692" s="213">
        <f>S692*H692</f>
        <v>0</v>
      </c>
      <c r="U692" s="34"/>
      <c r="V692" s="34"/>
      <c r="W692" s="34"/>
      <c r="X692" s="34"/>
      <c r="Y692" s="34"/>
      <c r="Z692" s="34"/>
      <c r="AA692" s="34"/>
      <c r="AB692" s="34"/>
      <c r="AC692" s="34"/>
      <c r="AD692" s="34"/>
      <c r="AE692" s="34"/>
      <c r="AR692" s="214" t="s">
        <v>143</v>
      </c>
      <c r="AT692" s="214" t="s">
        <v>138</v>
      </c>
      <c r="AU692" s="214" t="s">
        <v>90</v>
      </c>
      <c r="AY692" s="17" t="s">
        <v>134</v>
      </c>
      <c r="BE692" s="215">
        <f>IF(N692="základní",J692,0)</f>
        <v>0</v>
      </c>
      <c r="BF692" s="215">
        <f>IF(N692="snížená",J692,0)</f>
        <v>0</v>
      </c>
      <c r="BG692" s="215">
        <f>IF(N692="zákl. přenesená",J692,0)</f>
        <v>0</v>
      </c>
      <c r="BH692" s="215">
        <f>IF(N692="sníž. přenesená",J692,0)</f>
        <v>0</v>
      </c>
      <c r="BI692" s="215">
        <f>IF(N692="nulová",J692,0)</f>
        <v>0</v>
      </c>
      <c r="BJ692" s="17" t="s">
        <v>88</v>
      </c>
      <c r="BK692" s="215">
        <f>ROUND(I692*H692,2)</f>
        <v>0</v>
      </c>
      <c r="BL692" s="17" t="s">
        <v>143</v>
      </c>
      <c r="BM692" s="214" t="s">
        <v>1285</v>
      </c>
    </row>
    <row r="693" spans="1:65" s="2" customFormat="1" ht="58.5">
      <c r="A693" s="34"/>
      <c r="B693" s="35"/>
      <c r="C693" s="36"/>
      <c r="D693" s="216" t="s">
        <v>146</v>
      </c>
      <c r="E693" s="36"/>
      <c r="F693" s="217" t="s">
        <v>1265</v>
      </c>
      <c r="G693" s="36"/>
      <c r="H693" s="36"/>
      <c r="I693" s="115"/>
      <c r="J693" s="36"/>
      <c r="K693" s="36"/>
      <c r="L693" s="39"/>
      <c r="M693" s="218"/>
      <c r="N693" s="219"/>
      <c r="O693" s="71"/>
      <c r="P693" s="71"/>
      <c r="Q693" s="71"/>
      <c r="R693" s="71"/>
      <c r="S693" s="71"/>
      <c r="T693" s="72"/>
      <c r="U693" s="34"/>
      <c r="V693" s="34"/>
      <c r="W693" s="34"/>
      <c r="X693" s="34"/>
      <c r="Y693" s="34"/>
      <c r="Z693" s="34"/>
      <c r="AA693" s="34"/>
      <c r="AB693" s="34"/>
      <c r="AC693" s="34"/>
      <c r="AD693" s="34"/>
      <c r="AE693" s="34"/>
      <c r="AT693" s="17" t="s">
        <v>146</v>
      </c>
      <c r="AU693" s="17" t="s">
        <v>90</v>
      </c>
    </row>
    <row r="694" spans="1:65" s="13" customFormat="1" ht="11.25">
      <c r="B694" s="220"/>
      <c r="C694" s="221"/>
      <c r="D694" s="216" t="s">
        <v>148</v>
      </c>
      <c r="E694" s="222" t="s">
        <v>1</v>
      </c>
      <c r="F694" s="223" t="s">
        <v>1286</v>
      </c>
      <c r="G694" s="221"/>
      <c r="H694" s="224">
        <v>303.02100000000002</v>
      </c>
      <c r="I694" s="225"/>
      <c r="J694" s="221"/>
      <c r="K694" s="221"/>
      <c r="L694" s="226"/>
      <c r="M694" s="227"/>
      <c r="N694" s="228"/>
      <c r="O694" s="228"/>
      <c r="P694" s="228"/>
      <c r="Q694" s="228"/>
      <c r="R694" s="228"/>
      <c r="S694" s="228"/>
      <c r="T694" s="229"/>
      <c r="AT694" s="230" t="s">
        <v>148</v>
      </c>
      <c r="AU694" s="230" t="s">
        <v>90</v>
      </c>
      <c r="AV694" s="13" t="s">
        <v>90</v>
      </c>
      <c r="AW694" s="13" t="s">
        <v>38</v>
      </c>
      <c r="AX694" s="13" t="s">
        <v>88</v>
      </c>
      <c r="AY694" s="230" t="s">
        <v>134</v>
      </c>
    </row>
    <row r="695" spans="1:65" s="2" customFormat="1" ht="21.75" customHeight="1">
      <c r="A695" s="34"/>
      <c r="B695" s="35"/>
      <c r="C695" s="203" t="s">
        <v>1287</v>
      </c>
      <c r="D695" s="203" t="s">
        <v>138</v>
      </c>
      <c r="E695" s="204" t="s">
        <v>1288</v>
      </c>
      <c r="F695" s="205" t="s">
        <v>1289</v>
      </c>
      <c r="G695" s="206" t="s">
        <v>169</v>
      </c>
      <c r="H695" s="207">
        <v>33.668999999999997</v>
      </c>
      <c r="I695" s="208"/>
      <c r="J695" s="209">
        <f>ROUND(I695*H695,2)</f>
        <v>0</v>
      </c>
      <c r="K695" s="205" t="s">
        <v>142</v>
      </c>
      <c r="L695" s="39"/>
      <c r="M695" s="210" t="s">
        <v>1</v>
      </c>
      <c r="N695" s="211" t="s">
        <v>45</v>
      </c>
      <c r="O695" s="71"/>
      <c r="P695" s="212">
        <f>O695*H695</f>
        <v>0</v>
      </c>
      <c r="Q695" s="212">
        <v>0</v>
      </c>
      <c r="R695" s="212">
        <f>Q695*H695</f>
        <v>0</v>
      </c>
      <c r="S695" s="212">
        <v>0</v>
      </c>
      <c r="T695" s="213">
        <f>S695*H695</f>
        <v>0</v>
      </c>
      <c r="U695" s="34"/>
      <c r="V695" s="34"/>
      <c r="W695" s="34"/>
      <c r="X695" s="34"/>
      <c r="Y695" s="34"/>
      <c r="Z695" s="34"/>
      <c r="AA695" s="34"/>
      <c r="AB695" s="34"/>
      <c r="AC695" s="34"/>
      <c r="AD695" s="34"/>
      <c r="AE695" s="34"/>
      <c r="AR695" s="214" t="s">
        <v>143</v>
      </c>
      <c r="AT695" s="214" t="s">
        <v>138</v>
      </c>
      <c r="AU695" s="214" t="s">
        <v>90</v>
      </c>
      <c r="AY695" s="17" t="s">
        <v>134</v>
      </c>
      <c r="BE695" s="215">
        <f>IF(N695="základní",J695,0)</f>
        <v>0</v>
      </c>
      <c r="BF695" s="215">
        <f>IF(N695="snížená",J695,0)</f>
        <v>0</v>
      </c>
      <c r="BG695" s="215">
        <f>IF(N695="zákl. přenesená",J695,0)</f>
        <v>0</v>
      </c>
      <c r="BH695" s="215">
        <f>IF(N695="sníž. přenesená",J695,0)</f>
        <v>0</v>
      </c>
      <c r="BI695" s="215">
        <f>IF(N695="nulová",J695,0)</f>
        <v>0</v>
      </c>
      <c r="BJ695" s="17" t="s">
        <v>88</v>
      </c>
      <c r="BK695" s="215">
        <f>ROUND(I695*H695,2)</f>
        <v>0</v>
      </c>
      <c r="BL695" s="17" t="s">
        <v>143</v>
      </c>
      <c r="BM695" s="214" t="s">
        <v>1290</v>
      </c>
    </row>
    <row r="696" spans="1:65" s="2" customFormat="1" ht="58.5">
      <c r="A696" s="34"/>
      <c r="B696" s="35"/>
      <c r="C696" s="36"/>
      <c r="D696" s="216" t="s">
        <v>146</v>
      </c>
      <c r="E696" s="36"/>
      <c r="F696" s="217" t="s">
        <v>1265</v>
      </c>
      <c r="G696" s="36"/>
      <c r="H696" s="36"/>
      <c r="I696" s="115"/>
      <c r="J696" s="36"/>
      <c r="K696" s="36"/>
      <c r="L696" s="39"/>
      <c r="M696" s="218"/>
      <c r="N696" s="219"/>
      <c r="O696" s="71"/>
      <c r="P696" s="71"/>
      <c r="Q696" s="71"/>
      <c r="R696" s="71"/>
      <c r="S696" s="71"/>
      <c r="T696" s="72"/>
      <c r="U696" s="34"/>
      <c r="V696" s="34"/>
      <c r="W696" s="34"/>
      <c r="X696" s="34"/>
      <c r="Y696" s="34"/>
      <c r="Z696" s="34"/>
      <c r="AA696" s="34"/>
      <c r="AB696" s="34"/>
      <c r="AC696" s="34"/>
      <c r="AD696" s="34"/>
      <c r="AE696" s="34"/>
      <c r="AT696" s="17" t="s">
        <v>146</v>
      </c>
      <c r="AU696" s="17" t="s">
        <v>90</v>
      </c>
    </row>
    <row r="697" spans="1:65" s="13" customFormat="1" ht="11.25">
      <c r="B697" s="220"/>
      <c r="C697" s="221"/>
      <c r="D697" s="216" t="s">
        <v>148</v>
      </c>
      <c r="E697" s="222" t="s">
        <v>1</v>
      </c>
      <c r="F697" s="223" t="s">
        <v>1281</v>
      </c>
      <c r="G697" s="221"/>
      <c r="H697" s="224">
        <v>33.668999999999997</v>
      </c>
      <c r="I697" s="225"/>
      <c r="J697" s="221"/>
      <c r="K697" s="221"/>
      <c r="L697" s="226"/>
      <c r="M697" s="227"/>
      <c r="N697" s="228"/>
      <c r="O697" s="228"/>
      <c r="P697" s="228"/>
      <c r="Q697" s="228"/>
      <c r="R697" s="228"/>
      <c r="S697" s="228"/>
      <c r="T697" s="229"/>
      <c r="AT697" s="230" t="s">
        <v>148</v>
      </c>
      <c r="AU697" s="230" t="s">
        <v>90</v>
      </c>
      <c r="AV697" s="13" t="s">
        <v>90</v>
      </c>
      <c r="AW697" s="13" t="s">
        <v>38</v>
      </c>
      <c r="AX697" s="13" t="s">
        <v>88</v>
      </c>
      <c r="AY697" s="230" t="s">
        <v>134</v>
      </c>
    </row>
    <row r="698" spans="1:65" s="2" customFormat="1" ht="21.75" customHeight="1">
      <c r="A698" s="34"/>
      <c r="B698" s="35"/>
      <c r="C698" s="203" t="s">
        <v>1291</v>
      </c>
      <c r="D698" s="203" t="s">
        <v>138</v>
      </c>
      <c r="E698" s="204" t="s">
        <v>1292</v>
      </c>
      <c r="F698" s="205" t="s">
        <v>1293</v>
      </c>
      <c r="G698" s="206" t="s">
        <v>169</v>
      </c>
      <c r="H698" s="207">
        <v>303.02100000000002</v>
      </c>
      <c r="I698" s="208"/>
      <c r="J698" s="209">
        <f>ROUND(I698*H698,2)</f>
        <v>0</v>
      </c>
      <c r="K698" s="205" t="s">
        <v>142</v>
      </c>
      <c r="L698" s="39"/>
      <c r="M698" s="210" t="s">
        <v>1</v>
      </c>
      <c r="N698" s="211" t="s">
        <v>45</v>
      </c>
      <c r="O698" s="71"/>
      <c r="P698" s="212">
        <f>O698*H698</f>
        <v>0</v>
      </c>
      <c r="Q698" s="212">
        <v>0</v>
      </c>
      <c r="R698" s="212">
        <f>Q698*H698</f>
        <v>0</v>
      </c>
      <c r="S698" s="212">
        <v>0</v>
      </c>
      <c r="T698" s="213">
        <f>S698*H698</f>
        <v>0</v>
      </c>
      <c r="U698" s="34"/>
      <c r="V698" s="34"/>
      <c r="W698" s="34"/>
      <c r="X698" s="34"/>
      <c r="Y698" s="34"/>
      <c r="Z698" s="34"/>
      <c r="AA698" s="34"/>
      <c r="AB698" s="34"/>
      <c r="AC698" s="34"/>
      <c r="AD698" s="34"/>
      <c r="AE698" s="34"/>
      <c r="AR698" s="214" t="s">
        <v>143</v>
      </c>
      <c r="AT698" s="214" t="s">
        <v>138</v>
      </c>
      <c r="AU698" s="214" t="s">
        <v>90</v>
      </c>
      <c r="AY698" s="17" t="s">
        <v>134</v>
      </c>
      <c r="BE698" s="215">
        <f>IF(N698="základní",J698,0)</f>
        <v>0</v>
      </c>
      <c r="BF698" s="215">
        <f>IF(N698="snížená",J698,0)</f>
        <v>0</v>
      </c>
      <c r="BG698" s="215">
        <f>IF(N698="zákl. přenesená",J698,0)</f>
        <v>0</v>
      </c>
      <c r="BH698" s="215">
        <f>IF(N698="sníž. přenesená",J698,0)</f>
        <v>0</v>
      </c>
      <c r="BI698" s="215">
        <f>IF(N698="nulová",J698,0)</f>
        <v>0</v>
      </c>
      <c r="BJ698" s="17" t="s">
        <v>88</v>
      </c>
      <c r="BK698" s="215">
        <f>ROUND(I698*H698,2)</f>
        <v>0</v>
      </c>
      <c r="BL698" s="17" t="s">
        <v>143</v>
      </c>
      <c r="BM698" s="214" t="s">
        <v>1294</v>
      </c>
    </row>
    <row r="699" spans="1:65" s="2" customFormat="1" ht="58.5">
      <c r="A699" s="34"/>
      <c r="B699" s="35"/>
      <c r="C699" s="36"/>
      <c r="D699" s="216" t="s">
        <v>146</v>
      </c>
      <c r="E699" s="36"/>
      <c r="F699" s="217" t="s">
        <v>1265</v>
      </c>
      <c r="G699" s="36"/>
      <c r="H699" s="36"/>
      <c r="I699" s="115"/>
      <c r="J699" s="36"/>
      <c r="K699" s="36"/>
      <c r="L699" s="39"/>
      <c r="M699" s="218"/>
      <c r="N699" s="219"/>
      <c r="O699" s="71"/>
      <c r="P699" s="71"/>
      <c r="Q699" s="71"/>
      <c r="R699" s="71"/>
      <c r="S699" s="71"/>
      <c r="T699" s="72"/>
      <c r="U699" s="34"/>
      <c r="V699" s="34"/>
      <c r="W699" s="34"/>
      <c r="X699" s="34"/>
      <c r="Y699" s="34"/>
      <c r="Z699" s="34"/>
      <c r="AA699" s="34"/>
      <c r="AB699" s="34"/>
      <c r="AC699" s="34"/>
      <c r="AD699" s="34"/>
      <c r="AE699" s="34"/>
      <c r="AT699" s="17" t="s">
        <v>146</v>
      </c>
      <c r="AU699" s="17" t="s">
        <v>90</v>
      </c>
    </row>
    <row r="700" spans="1:65" s="13" customFormat="1" ht="11.25">
      <c r="B700" s="220"/>
      <c r="C700" s="221"/>
      <c r="D700" s="216" t="s">
        <v>148</v>
      </c>
      <c r="E700" s="222" t="s">
        <v>1</v>
      </c>
      <c r="F700" s="223" t="s">
        <v>1286</v>
      </c>
      <c r="G700" s="221"/>
      <c r="H700" s="224">
        <v>303.02100000000002</v>
      </c>
      <c r="I700" s="225"/>
      <c r="J700" s="221"/>
      <c r="K700" s="221"/>
      <c r="L700" s="226"/>
      <c r="M700" s="227"/>
      <c r="N700" s="228"/>
      <c r="O700" s="228"/>
      <c r="P700" s="228"/>
      <c r="Q700" s="228"/>
      <c r="R700" s="228"/>
      <c r="S700" s="228"/>
      <c r="T700" s="229"/>
      <c r="AT700" s="230" t="s">
        <v>148</v>
      </c>
      <c r="AU700" s="230" t="s">
        <v>90</v>
      </c>
      <c r="AV700" s="13" t="s">
        <v>90</v>
      </c>
      <c r="AW700" s="13" t="s">
        <v>38</v>
      </c>
      <c r="AX700" s="13" t="s">
        <v>88</v>
      </c>
      <c r="AY700" s="230" t="s">
        <v>134</v>
      </c>
    </row>
    <row r="701" spans="1:65" s="2" customFormat="1" ht="44.25" customHeight="1">
      <c r="A701" s="34"/>
      <c r="B701" s="35"/>
      <c r="C701" s="203" t="s">
        <v>1295</v>
      </c>
      <c r="D701" s="203" t="s">
        <v>138</v>
      </c>
      <c r="E701" s="204" t="s">
        <v>1296</v>
      </c>
      <c r="F701" s="205" t="s">
        <v>1297</v>
      </c>
      <c r="G701" s="206" t="s">
        <v>169</v>
      </c>
      <c r="H701" s="207">
        <v>6043.0219999999999</v>
      </c>
      <c r="I701" s="208"/>
      <c r="J701" s="209">
        <f>ROUND(I701*H701,2)</f>
        <v>0</v>
      </c>
      <c r="K701" s="205" t="s">
        <v>142</v>
      </c>
      <c r="L701" s="39"/>
      <c r="M701" s="210" t="s">
        <v>1</v>
      </c>
      <c r="N701" s="211" t="s">
        <v>45</v>
      </c>
      <c r="O701" s="71"/>
      <c r="P701" s="212">
        <f>O701*H701</f>
        <v>0</v>
      </c>
      <c r="Q701" s="212">
        <v>0</v>
      </c>
      <c r="R701" s="212">
        <f>Q701*H701</f>
        <v>0</v>
      </c>
      <c r="S701" s="212">
        <v>0</v>
      </c>
      <c r="T701" s="213">
        <f>S701*H701</f>
        <v>0</v>
      </c>
      <c r="U701" s="34"/>
      <c r="V701" s="34"/>
      <c r="W701" s="34"/>
      <c r="X701" s="34"/>
      <c r="Y701" s="34"/>
      <c r="Z701" s="34"/>
      <c r="AA701" s="34"/>
      <c r="AB701" s="34"/>
      <c r="AC701" s="34"/>
      <c r="AD701" s="34"/>
      <c r="AE701" s="34"/>
      <c r="AR701" s="214" t="s">
        <v>143</v>
      </c>
      <c r="AT701" s="214" t="s">
        <v>138</v>
      </c>
      <c r="AU701" s="214" t="s">
        <v>90</v>
      </c>
      <c r="AY701" s="17" t="s">
        <v>134</v>
      </c>
      <c r="BE701" s="215">
        <f>IF(N701="základní",J701,0)</f>
        <v>0</v>
      </c>
      <c r="BF701" s="215">
        <f>IF(N701="snížená",J701,0)</f>
        <v>0</v>
      </c>
      <c r="BG701" s="215">
        <f>IF(N701="zákl. přenesená",J701,0)</f>
        <v>0</v>
      </c>
      <c r="BH701" s="215">
        <f>IF(N701="sníž. přenesená",J701,0)</f>
        <v>0</v>
      </c>
      <c r="BI701" s="215">
        <f>IF(N701="nulová",J701,0)</f>
        <v>0</v>
      </c>
      <c r="BJ701" s="17" t="s">
        <v>88</v>
      </c>
      <c r="BK701" s="215">
        <f>ROUND(I701*H701,2)</f>
        <v>0</v>
      </c>
      <c r="BL701" s="17" t="s">
        <v>143</v>
      </c>
      <c r="BM701" s="214" t="s">
        <v>1298</v>
      </c>
    </row>
    <row r="702" spans="1:65" s="2" customFormat="1" ht="78">
      <c r="A702" s="34"/>
      <c r="B702" s="35"/>
      <c r="C702" s="36"/>
      <c r="D702" s="216" t="s">
        <v>146</v>
      </c>
      <c r="E702" s="36"/>
      <c r="F702" s="217" t="s">
        <v>198</v>
      </c>
      <c r="G702" s="36"/>
      <c r="H702" s="36"/>
      <c r="I702" s="115"/>
      <c r="J702" s="36"/>
      <c r="K702" s="36"/>
      <c r="L702" s="39"/>
      <c r="M702" s="218"/>
      <c r="N702" s="219"/>
      <c r="O702" s="71"/>
      <c r="P702" s="71"/>
      <c r="Q702" s="71"/>
      <c r="R702" s="71"/>
      <c r="S702" s="71"/>
      <c r="T702" s="72"/>
      <c r="U702" s="34"/>
      <c r="V702" s="34"/>
      <c r="W702" s="34"/>
      <c r="X702" s="34"/>
      <c r="Y702" s="34"/>
      <c r="Z702" s="34"/>
      <c r="AA702" s="34"/>
      <c r="AB702" s="34"/>
      <c r="AC702" s="34"/>
      <c r="AD702" s="34"/>
      <c r="AE702" s="34"/>
      <c r="AT702" s="17" t="s">
        <v>146</v>
      </c>
      <c r="AU702" s="17" t="s">
        <v>90</v>
      </c>
    </row>
    <row r="703" spans="1:65" s="2" customFormat="1" ht="44.25" customHeight="1">
      <c r="A703" s="34"/>
      <c r="B703" s="35"/>
      <c r="C703" s="203" t="s">
        <v>1299</v>
      </c>
      <c r="D703" s="203" t="s">
        <v>138</v>
      </c>
      <c r="E703" s="204" t="s">
        <v>1300</v>
      </c>
      <c r="F703" s="205" t="s">
        <v>1301</v>
      </c>
      <c r="G703" s="206" t="s">
        <v>169</v>
      </c>
      <c r="H703" s="207">
        <v>453.6</v>
      </c>
      <c r="I703" s="208"/>
      <c r="J703" s="209">
        <f>ROUND(I703*H703,2)</f>
        <v>0</v>
      </c>
      <c r="K703" s="205" t="s">
        <v>142</v>
      </c>
      <c r="L703" s="39"/>
      <c r="M703" s="210" t="s">
        <v>1</v>
      </c>
      <c r="N703" s="211" t="s">
        <v>45</v>
      </c>
      <c r="O703" s="71"/>
      <c r="P703" s="212">
        <f>O703*H703</f>
        <v>0</v>
      </c>
      <c r="Q703" s="212">
        <v>0</v>
      </c>
      <c r="R703" s="212">
        <f>Q703*H703</f>
        <v>0</v>
      </c>
      <c r="S703" s="212">
        <v>0</v>
      </c>
      <c r="T703" s="213">
        <f>S703*H703</f>
        <v>0</v>
      </c>
      <c r="U703" s="34"/>
      <c r="V703" s="34"/>
      <c r="W703" s="34"/>
      <c r="X703" s="34"/>
      <c r="Y703" s="34"/>
      <c r="Z703" s="34"/>
      <c r="AA703" s="34"/>
      <c r="AB703" s="34"/>
      <c r="AC703" s="34"/>
      <c r="AD703" s="34"/>
      <c r="AE703" s="34"/>
      <c r="AR703" s="214" t="s">
        <v>143</v>
      </c>
      <c r="AT703" s="214" t="s">
        <v>138</v>
      </c>
      <c r="AU703" s="214" t="s">
        <v>90</v>
      </c>
      <c r="AY703" s="17" t="s">
        <v>134</v>
      </c>
      <c r="BE703" s="215">
        <f>IF(N703="základní",J703,0)</f>
        <v>0</v>
      </c>
      <c r="BF703" s="215">
        <f>IF(N703="snížená",J703,0)</f>
        <v>0</v>
      </c>
      <c r="BG703" s="215">
        <f>IF(N703="zákl. přenesená",J703,0)</f>
        <v>0</v>
      </c>
      <c r="BH703" s="215">
        <f>IF(N703="sníž. přenesená",J703,0)</f>
        <v>0</v>
      </c>
      <c r="BI703" s="215">
        <f>IF(N703="nulová",J703,0)</f>
        <v>0</v>
      </c>
      <c r="BJ703" s="17" t="s">
        <v>88</v>
      </c>
      <c r="BK703" s="215">
        <f>ROUND(I703*H703,2)</f>
        <v>0</v>
      </c>
      <c r="BL703" s="17" t="s">
        <v>143</v>
      </c>
      <c r="BM703" s="214" t="s">
        <v>1302</v>
      </c>
    </row>
    <row r="704" spans="1:65" s="2" customFormat="1" ht="78">
      <c r="A704" s="34"/>
      <c r="B704" s="35"/>
      <c r="C704" s="36"/>
      <c r="D704" s="216" t="s">
        <v>146</v>
      </c>
      <c r="E704" s="36"/>
      <c r="F704" s="217" t="s">
        <v>198</v>
      </c>
      <c r="G704" s="36"/>
      <c r="H704" s="36"/>
      <c r="I704" s="115"/>
      <c r="J704" s="36"/>
      <c r="K704" s="36"/>
      <c r="L704" s="39"/>
      <c r="M704" s="218"/>
      <c r="N704" s="219"/>
      <c r="O704" s="71"/>
      <c r="P704" s="71"/>
      <c r="Q704" s="71"/>
      <c r="R704" s="71"/>
      <c r="S704" s="71"/>
      <c r="T704" s="72"/>
      <c r="U704" s="34"/>
      <c r="V704" s="34"/>
      <c r="W704" s="34"/>
      <c r="X704" s="34"/>
      <c r="Y704" s="34"/>
      <c r="Z704" s="34"/>
      <c r="AA704" s="34"/>
      <c r="AB704" s="34"/>
      <c r="AC704" s="34"/>
      <c r="AD704" s="34"/>
      <c r="AE704" s="34"/>
      <c r="AT704" s="17" t="s">
        <v>146</v>
      </c>
      <c r="AU704" s="17" t="s">
        <v>90</v>
      </c>
    </row>
    <row r="705" spans="1:65" s="2" customFormat="1" ht="44.25" customHeight="1">
      <c r="A705" s="34"/>
      <c r="B705" s="35"/>
      <c r="C705" s="203" t="s">
        <v>1303</v>
      </c>
      <c r="D705" s="203" t="s">
        <v>138</v>
      </c>
      <c r="E705" s="204" t="s">
        <v>1304</v>
      </c>
      <c r="F705" s="205" t="s">
        <v>1305</v>
      </c>
      <c r="G705" s="206" t="s">
        <v>169</v>
      </c>
      <c r="H705" s="207">
        <v>12718.531999999999</v>
      </c>
      <c r="I705" s="208"/>
      <c r="J705" s="209">
        <f>ROUND(I705*H705,2)</f>
        <v>0</v>
      </c>
      <c r="K705" s="205" t="s">
        <v>142</v>
      </c>
      <c r="L705" s="39"/>
      <c r="M705" s="210" t="s">
        <v>1</v>
      </c>
      <c r="N705" s="211" t="s">
        <v>45</v>
      </c>
      <c r="O705" s="71"/>
      <c r="P705" s="212">
        <f>O705*H705</f>
        <v>0</v>
      </c>
      <c r="Q705" s="212">
        <v>0</v>
      </c>
      <c r="R705" s="212">
        <f>Q705*H705</f>
        <v>0</v>
      </c>
      <c r="S705" s="212">
        <v>0</v>
      </c>
      <c r="T705" s="213">
        <f>S705*H705</f>
        <v>0</v>
      </c>
      <c r="U705" s="34"/>
      <c r="V705" s="34"/>
      <c r="W705" s="34"/>
      <c r="X705" s="34"/>
      <c r="Y705" s="34"/>
      <c r="Z705" s="34"/>
      <c r="AA705" s="34"/>
      <c r="AB705" s="34"/>
      <c r="AC705" s="34"/>
      <c r="AD705" s="34"/>
      <c r="AE705" s="34"/>
      <c r="AR705" s="214" t="s">
        <v>143</v>
      </c>
      <c r="AT705" s="214" t="s">
        <v>138</v>
      </c>
      <c r="AU705" s="214" t="s">
        <v>90</v>
      </c>
      <c r="AY705" s="17" t="s">
        <v>134</v>
      </c>
      <c r="BE705" s="215">
        <f>IF(N705="základní",J705,0)</f>
        <v>0</v>
      </c>
      <c r="BF705" s="215">
        <f>IF(N705="snížená",J705,0)</f>
        <v>0</v>
      </c>
      <c r="BG705" s="215">
        <f>IF(N705="zákl. přenesená",J705,0)</f>
        <v>0</v>
      </c>
      <c r="BH705" s="215">
        <f>IF(N705="sníž. přenesená",J705,0)</f>
        <v>0</v>
      </c>
      <c r="BI705" s="215">
        <f>IF(N705="nulová",J705,0)</f>
        <v>0</v>
      </c>
      <c r="BJ705" s="17" t="s">
        <v>88</v>
      </c>
      <c r="BK705" s="215">
        <f>ROUND(I705*H705,2)</f>
        <v>0</v>
      </c>
      <c r="BL705" s="17" t="s">
        <v>143</v>
      </c>
      <c r="BM705" s="214" t="s">
        <v>1306</v>
      </c>
    </row>
    <row r="706" spans="1:65" s="2" customFormat="1" ht="78">
      <c r="A706" s="34"/>
      <c r="B706" s="35"/>
      <c r="C706" s="36"/>
      <c r="D706" s="216" t="s">
        <v>146</v>
      </c>
      <c r="E706" s="36"/>
      <c r="F706" s="217" t="s">
        <v>198</v>
      </c>
      <c r="G706" s="36"/>
      <c r="H706" s="36"/>
      <c r="I706" s="115"/>
      <c r="J706" s="36"/>
      <c r="K706" s="36"/>
      <c r="L706" s="39"/>
      <c r="M706" s="218"/>
      <c r="N706" s="219"/>
      <c r="O706" s="71"/>
      <c r="P706" s="71"/>
      <c r="Q706" s="71"/>
      <c r="R706" s="71"/>
      <c r="S706" s="71"/>
      <c r="T706" s="72"/>
      <c r="U706" s="34"/>
      <c r="V706" s="34"/>
      <c r="W706" s="34"/>
      <c r="X706" s="34"/>
      <c r="Y706" s="34"/>
      <c r="Z706" s="34"/>
      <c r="AA706" s="34"/>
      <c r="AB706" s="34"/>
      <c r="AC706" s="34"/>
      <c r="AD706" s="34"/>
      <c r="AE706" s="34"/>
      <c r="AT706" s="17" t="s">
        <v>146</v>
      </c>
      <c r="AU706" s="17" t="s">
        <v>90</v>
      </c>
    </row>
    <row r="707" spans="1:65" s="2" customFormat="1" ht="44.25" customHeight="1">
      <c r="A707" s="34"/>
      <c r="B707" s="35"/>
      <c r="C707" s="203" t="s">
        <v>1307</v>
      </c>
      <c r="D707" s="203" t="s">
        <v>138</v>
      </c>
      <c r="E707" s="204" t="s">
        <v>1308</v>
      </c>
      <c r="F707" s="205" t="s">
        <v>196</v>
      </c>
      <c r="G707" s="206" t="s">
        <v>169</v>
      </c>
      <c r="H707" s="207">
        <v>4302.9459999999999</v>
      </c>
      <c r="I707" s="208"/>
      <c r="J707" s="209">
        <f>ROUND(I707*H707,2)</f>
        <v>0</v>
      </c>
      <c r="K707" s="205" t="s">
        <v>142</v>
      </c>
      <c r="L707" s="39"/>
      <c r="M707" s="210" t="s">
        <v>1</v>
      </c>
      <c r="N707" s="211" t="s">
        <v>45</v>
      </c>
      <c r="O707" s="71"/>
      <c r="P707" s="212">
        <f>O707*H707</f>
        <v>0</v>
      </c>
      <c r="Q707" s="212">
        <v>0</v>
      </c>
      <c r="R707" s="212">
        <f>Q707*H707</f>
        <v>0</v>
      </c>
      <c r="S707" s="212">
        <v>0</v>
      </c>
      <c r="T707" s="213">
        <f>S707*H707</f>
        <v>0</v>
      </c>
      <c r="U707" s="34"/>
      <c r="V707" s="34"/>
      <c r="W707" s="34"/>
      <c r="X707" s="34"/>
      <c r="Y707" s="34"/>
      <c r="Z707" s="34"/>
      <c r="AA707" s="34"/>
      <c r="AB707" s="34"/>
      <c r="AC707" s="34"/>
      <c r="AD707" s="34"/>
      <c r="AE707" s="34"/>
      <c r="AR707" s="214" t="s">
        <v>143</v>
      </c>
      <c r="AT707" s="214" t="s">
        <v>138</v>
      </c>
      <c r="AU707" s="214" t="s">
        <v>90</v>
      </c>
      <c r="AY707" s="17" t="s">
        <v>134</v>
      </c>
      <c r="BE707" s="215">
        <f>IF(N707="základní",J707,0)</f>
        <v>0</v>
      </c>
      <c r="BF707" s="215">
        <f>IF(N707="snížená",J707,0)</f>
        <v>0</v>
      </c>
      <c r="BG707" s="215">
        <f>IF(N707="zákl. přenesená",J707,0)</f>
        <v>0</v>
      </c>
      <c r="BH707" s="215">
        <f>IF(N707="sníž. přenesená",J707,0)</f>
        <v>0</v>
      </c>
      <c r="BI707" s="215">
        <f>IF(N707="nulová",J707,0)</f>
        <v>0</v>
      </c>
      <c r="BJ707" s="17" t="s">
        <v>88</v>
      </c>
      <c r="BK707" s="215">
        <f>ROUND(I707*H707,2)</f>
        <v>0</v>
      </c>
      <c r="BL707" s="17" t="s">
        <v>143</v>
      </c>
      <c r="BM707" s="214" t="s">
        <v>1309</v>
      </c>
    </row>
    <row r="708" spans="1:65" s="2" customFormat="1" ht="78">
      <c r="A708" s="34"/>
      <c r="B708" s="35"/>
      <c r="C708" s="36"/>
      <c r="D708" s="216" t="s">
        <v>146</v>
      </c>
      <c r="E708" s="36"/>
      <c r="F708" s="217" t="s">
        <v>198</v>
      </c>
      <c r="G708" s="36"/>
      <c r="H708" s="36"/>
      <c r="I708" s="115"/>
      <c r="J708" s="36"/>
      <c r="K708" s="36"/>
      <c r="L708" s="39"/>
      <c r="M708" s="218"/>
      <c r="N708" s="219"/>
      <c r="O708" s="71"/>
      <c r="P708" s="71"/>
      <c r="Q708" s="71"/>
      <c r="R708" s="71"/>
      <c r="S708" s="71"/>
      <c r="T708" s="72"/>
      <c r="U708" s="34"/>
      <c r="V708" s="34"/>
      <c r="W708" s="34"/>
      <c r="X708" s="34"/>
      <c r="Y708" s="34"/>
      <c r="Z708" s="34"/>
      <c r="AA708" s="34"/>
      <c r="AB708" s="34"/>
      <c r="AC708" s="34"/>
      <c r="AD708" s="34"/>
      <c r="AE708" s="34"/>
      <c r="AT708" s="17" t="s">
        <v>146</v>
      </c>
      <c r="AU708" s="17" t="s">
        <v>90</v>
      </c>
    </row>
    <row r="709" spans="1:65" s="2" customFormat="1" ht="21.75" customHeight="1">
      <c r="A709" s="34"/>
      <c r="B709" s="35"/>
      <c r="C709" s="203" t="s">
        <v>1310</v>
      </c>
      <c r="D709" s="203" t="s">
        <v>138</v>
      </c>
      <c r="E709" s="204" t="s">
        <v>1311</v>
      </c>
      <c r="F709" s="205" t="s">
        <v>1312</v>
      </c>
      <c r="G709" s="206" t="s">
        <v>169</v>
      </c>
      <c r="H709" s="207">
        <v>38.39</v>
      </c>
      <c r="I709" s="208"/>
      <c r="J709" s="209">
        <f>ROUND(I709*H709,2)</f>
        <v>0</v>
      </c>
      <c r="K709" s="205" t="s">
        <v>142</v>
      </c>
      <c r="L709" s="39"/>
      <c r="M709" s="210" t="s">
        <v>1</v>
      </c>
      <c r="N709" s="211" t="s">
        <v>45</v>
      </c>
      <c r="O709" s="71"/>
      <c r="P709" s="212">
        <f>O709*H709</f>
        <v>0</v>
      </c>
      <c r="Q709" s="212">
        <v>0</v>
      </c>
      <c r="R709" s="212">
        <f>Q709*H709</f>
        <v>0</v>
      </c>
      <c r="S709" s="212">
        <v>0</v>
      </c>
      <c r="T709" s="213">
        <f>S709*H709</f>
        <v>0</v>
      </c>
      <c r="U709" s="34"/>
      <c r="V709" s="34"/>
      <c r="W709" s="34"/>
      <c r="X709" s="34"/>
      <c r="Y709" s="34"/>
      <c r="Z709" s="34"/>
      <c r="AA709" s="34"/>
      <c r="AB709" s="34"/>
      <c r="AC709" s="34"/>
      <c r="AD709" s="34"/>
      <c r="AE709" s="34"/>
      <c r="AR709" s="214" t="s">
        <v>143</v>
      </c>
      <c r="AT709" s="214" t="s">
        <v>138</v>
      </c>
      <c r="AU709" s="214" t="s">
        <v>90</v>
      </c>
      <c r="AY709" s="17" t="s">
        <v>134</v>
      </c>
      <c r="BE709" s="215">
        <f>IF(N709="základní",J709,0)</f>
        <v>0</v>
      </c>
      <c r="BF709" s="215">
        <f>IF(N709="snížená",J709,0)</f>
        <v>0</v>
      </c>
      <c r="BG709" s="215">
        <f>IF(N709="zákl. přenesená",J709,0)</f>
        <v>0</v>
      </c>
      <c r="BH709" s="215">
        <f>IF(N709="sníž. přenesená",J709,0)</f>
        <v>0</v>
      </c>
      <c r="BI709" s="215">
        <f>IF(N709="nulová",J709,0)</f>
        <v>0</v>
      </c>
      <c r="BJ709" s="17" t="s">
        <v>88</v>
      </c>
      <c r="BK709" s="215">
        <f>ROUND(I709*H709,2)</f>
        <v>0</v>
      </c>
      <c r="BL709" s="17" t="s">
        <v>143</v>
      </c>
      <c r="BM709" s="214" t="s">
        <v>1313</v>
      </c>
    </row>
    <row r="710" spans="1:65" s="2" customFormat="1" ht="21.75" customHeight="1">
      <c r="A710" s="34"/>
      <c r="B710" s="35"/>
      <c r="C710" s="203" t="s">
        <v>1314</v>
      </c>
      <c r="D710" s="203" t="s">
        <v>138</v>
      </c>
      <c r="E710" s="204" t="s">
        <v>1315</v>
      </c>
      <c r="F710" s="205" t="s">
        <v>1316</v>
      </c>
      <c r="G710" s="206" t="s">
        <v>169</v>
      </c>
      <c r="H710" s="207">
        <v>38.39</v>
      </c>
      <c r="I710" s="208"/>
      <c r="J710" s="209">
        <f>ROUND(I710*H710,2)</f>
        <v>0</v>
      </c>
      <c r="K710" s="205" t="s">
        <v>142</v>
      </c>
      <c r="L710" s="39"/>
      <c r="M710" s="210" t="s">
        <v>1</v>
      </c>
      <c r="N710" s="211" t="s">
        <v>45</v>
      </c>
      <c r="O710" s="71"/>
      <c r="P710" s="212">
        <f>O710*H710</f>
        <v>0</v>
      </c>
      <c r="Q710" s="212">
        <v>0</v>
      </c>
      <c r="R710" s="212">
        <f>Q710*H710</f>
        <v>0</v>
      </c>
      <c r="S710" s="212">
        <v>0</v>
      </c>
      <c r="T710" s="213">
        <f>S710*H710</f>
        <v>0</v>
      </c>
      <c r="U710" s="34"/>
      <c r="V710" s="34"/>
      <c r="W710" s="34"/>
      <c r="X710" s="34"/>
      <c r="Y710" s="34"/>
      <c r="Z710" s="34"/>
      <c r="AA710" s="34"/>
      <c r="AB710" s="34"/>
      <c r="AC710" s="34"/>
      <c r="AD710" s="34"/>
      <c r="AE710" s="34"/>
      <c r="AR710" s="214" t="s">
        <v>143</v>
      </c>
      <c r="AT710" s="214" t="s">
        <v>138</v>
      </c>
      <c r="AU710" s="214" t="s">
        <v>90</v>
      </c>
      <c r="AY710" s="17" t="s">
        <v>134</v>
      </c>
      <c r="BE710" s="215">
        <f>IF(N710="základní",J710,0)</f>
        <v>0</v>
      </c>
      <c r="BF710" s="215">
        <f>IF(N710="snížená",J710,0)</f>
        <v>0</v>
      </c>
      <c r="BG710" s="215">
        <f>IF(N710="zákl. přenesená",J710,0)</f>
        <v>0</v>
      </c>
      <c r="BH710" s="215">
        <f>IF(N710="sníž. přenesená",J710,0)</f>
        <v>0</v>
      </c>
      <c r="BI710" s="215">
        <f>IF(N710="nulová",J710,0)</f>
        <v>0</v>
      </c>
      <c r="BJ710" s="17" t="s">
        <v>88</v>
      </c>
      <c r="BK710" s="215">
        <f>ROUND(I710*H710,2)</f>
        <v>0</v>
      </c>
      <c r="BL710" s="17" t="s">
        <v>143</v>
      </c>
      <c r="BM710" s="214" t="s">
        <v>1317</v>
      </c>
    </row>
    <row r="711" spans="1:65" s="2" customFormat="1" ht="58.5">
      <c r="A711" s="34"/>
      <c r="B711" s="35"/>
      <c r="C711" s="36"/>
      <c r="D711" s="216" t="s">
        <v>146</v>
      </c>
      <c r="E711" s="36"/>
      <c r="F711" s="217" t="s">
        <v>1265</v>
      </c>
      <c r="G711" s="36"/>
      <c r="H711" s="36"/>
      <c r="I711" s="115"/>
      <c r="J711" s="36"/>
      <c r="K711" s="36"/>
      <c r="L711" s="39"/>
      <c r="M711" s="218"/>
      <c r="N711" s="219"/>
      <c r="O711" s="71"/>
      <c r="P711" s="71"/>
      <c r="Q711" s="71"/>
      <c r="R711" s="71"/>
      <c r="S711" s="71"/>
      <c r="T711" s="72"/>
      <c r="U711" s="34"/>
      <c r="V711" s="34"/>
      <c r="W711" s="34"/>
      <c r="X711" s="34"/>
      <c r="Y711" s="34"/>
      <c r="Z711" s="34"/>
      <c r="AA711" s="34"/>
      <c r="AB711" s="34"/>
      <c r="AC711" s="34"/>
      <c r="AD711" s="34"/>
      <c r="AE711" s="34"/>
      <c r="AT711" s="17" t="s">
        <v>146</v>
      </c>
      <c r="AU711" s="17" t="s">
        <v>90</v>
      </c>
    </row>
    <row r="712" spans="1:65" s="2" customFormat="1" ht="21.75" customHeight="1">
      <c r="A712" s="34"/>
      <c r="B712" s="35"/>
      <c r="C712" s="203" t="s">
        <v>1318</v>
      </c>
      <c r="D712" s="203" t="s">
        <v>138</v>
      </c>
      <c r="E712" s="204" t="s">
        <v>1319</v>
      </c>
      <c r="F712" s="205" t="s">
        <v>1320</v>
      </c>
      <c r="G712" s="206" t="s">
        <v>169</v>
      </c>
      <c r="H712" s="207">
        <v>767.8</v>
      </c>
      <c r="I712" s="208"/>
      <c r="J712" s="209">
        <f>ROUND(I712*H712,2)</f>
        <v>0</v>
      </c>
      <c r="K712" s="205" t="s">
        <v>142</v>
      </c>
      <c r="L712" s="39"/>
      <c r="M712" s="210" t="s">
        <v>1</v>
      </c>
      <c r="N712" s="211" t="s">
        <v>45</v>
      </c>
      <c r="O712" s="71"/>
      <c r="P712" s="212">
        <f>O712*H712</f>
        <v>0</v>
      </c>
      <c r="Q712" s="212">
        <v>0</v>
      </c>
      <c r="R712" s="212">
        <f>Q712*H712</f>
        <v>0</v>
      </c>
      <c r="S712" s="212">
        <v>0</v>
      </c>
      <c r="T712" s="213">
        <f>S712*H712</f>
        <v>0</v>
      </c>
      <c r="U712" s="34"/>
      <c r="V712" s="34"/>
      <c r="W712" s="34"/>
      <c r="X712" s="34"/>
      <c r="Y712" s="34"/>
      <c r="Z712" s="34"/>
      <c r="AA712" s="34"/>
      <c r="AB712" s="34"/>
      <c r="AC712" s="34"/>
      <c r="AD712" s="34"/>
      <c r="AE712" s="34"/>
      <c r="AR712" s="214" t="s">
        <v>143</v>
      </c>
      <c r="AT712" s="214" t="s">
        <v>138</v>
      </c>
      <c r="AU712" s="214" t="s">
        <v>90</v>
      </c>
      <c r="AY712" s="17" t="s">
        <v>134</v>
      </c>
      <c r="BE712" s="215">
        <f>IF(N712="základní",J712,0)</f>
        <v>0</v>
      </c>
      <c r="BF712" s="215">
        <f>IF(N712="snížená",J712,0)</f>
        <v>0</v>
      </c>
      <c r="BG712" s="215">
        <f>IF(N712="zákl. přenesená",J712,0)</f>
        <v>0</v>
      </c>
      <c r="BH712" s="215">
        <f>IF(N712="sníž. přenesená",J712,0)</f>
        <v>0</v>
      </c>
      <c r="BI712" s="215">
        <f>IF(N712="nulová",J712,0)</f>
        <v>0</v>
      </c>
      <c r="BJ712" s="17" t="s">
        <v>88</v>
      </c>
      <c r="BK712" s="215">
        <f>ROUND(I712*H712,2)</f>
        <v>0</v>
      </c>
      <c r="BL712" s="17" t="s">
        <v>143</v>
      </c>
      <c r="BM712" s="214" t="s">
        <v>1321</v>
      </c>
    </row>
    <row r="713" spans="1:65" s="2" customFormat="1" ht="58.5">
      <c r="A713" s="34"/>
      <c r="B713" s="35"/>
      <c r="C713" s="36"/>
      <c r="D713" s="216" t="s">
        <v>146</v>
      </c>
      <c r="E713" s="36"/>
      <c r="F713" s="217" t="s">
        <v>1265</v>
      </c>
      <c r="G713" s="36"/>
      <c r="H713" s="36"/>
      <c r="I713" s="115"/>
      <c r="J713" s="36"/>
      <c r="K713" s="36"/>
      <c r="L713" s="39"/>
      <c r="M713" s="218"/>
      <c r="N713" s="219"/>
      <c r="O713" s="71"/>
      <c r="P713" s="71"/>
      <c r="Q713" s="71"/>
      <c r="R713" s="71"/>
      <c r="S713" s="71"/>
      <c r="T713" s="72"/>
      <c r="U713" s="34"/>
      <c r="V713" s="34"/>
      <c r="W713" s="34"/>
      <c r="X713" s="34"/>
      <c r="Y713" s="34"/>
      <c r="Z713" s="34"/>
      <c r="AA713" s="34"/>
      <c r="AB713" s="34"/>
      <c r="AC713" s="34"/>
      <c r="AD713" s="34"/>
      <c r="AE713" s="34"/>
      <c r="AT713" s="17" t="s">
        <v>146</v>
      </c>
      <c r="AU713" s="17" t="s">
        <v>90</v>
      </c>
    </row>
    <row r="714" spans="1:65" s="13" customFormat="1" ht="11.25">
      <c r="B714" s="220"/>
      <c r="C714" s="221"/>
      <c r="D714" s="216" t="s">
        <v>148</v>
      </c>
      <c r="E714" s="222" t="s">
        <v>1</v>
      </c>
      <c r="F714" s="223" t="s">
        <v>1322</v>
      </c>
      <c r="G714" s="221"/>
      <c r="H714" s="224">
        <v>767.8</v>
      </c>
      <c r="I714" s="225"/>
      <c r="J714" s="221"/>
      <c r="K714" s="221"/>
      <c r="L714" s="226"/>
      <c r="M714" s="227"/>
      <c r="N714" s="228"/>
      <c r="O714" s="228"/>
      <c r="P714" s="228"/>
      <c r="Q714" s="228"/>
      <c r="R714" s="228"/>
      <c r="S714" s="228"/>
      <c r="T714" s="229"/>
      <c r="AT714" s="230" t="s">
        <v>148</v>
      </c>
      <c r="AU714" s="230" t="s">
        <v>90</v>
      </c>
      <c r="AV714" s="13" t="s">
        <v>90</v>
      </c>
      <c r="AW714" s="13" t="s">
        <v>38</v>
      </c>
      <c r="AX714" s="13" t="s">
        <v>88</v>
      </c>
      <c r="AY714" s="230" t="s">
        <v>134</v>
      </c>
    </row>
    <row r="715" spans="1:65" s="12" customFormat="1" ht="25.9" customHeight="1">
      <c r="B715" s="187"/>
      <c r="C715" s="188"/>
      <c r="D715" s="189" t="s">
        <v>79</v>
      </c>
      <c r="E715" s="190" t="s">
        <v>1323</v>
      </c>
      <c r="F715" s="190" t="s">
        <v>1324</v>
      </c>
      <c r="G715" s="188"/>
      <c r="H715" s="188"/>
      <c r="I715" s="191"/>
      <c r="J715" s="192">
        <f>BK715</f>
        <v>0</v>
      </c>
      <c r="K715" s="188"/>
      <c r="L715" s="193"/>
      <c r="M715" s="194"/>
      <c r="N715" s="195"/>
      <c r="O715" s="195"/>
      <c r="P715" s="196">
        <f>P716</f>
        <v>0</v>
      </c>
      <c r="Q715" s="195"/>
      <c r="R715" s="196">
        <f>R716</f>
        <v>0</v>
      </c>
      <c r="S715" s="195"/>
      <c r="T715" s="197">
        <f>T716</f>
        <v>0</v>
      </c>
      <c r="AR715" s="198" t="s">
        <v>143</v>
      </c>
      <c r="AT715" s="199" t="s">
        <v>79</v>
      </c>
      <c r="AU715" s="199" t="s">
        <v>80</v>
      </c>
      <c r="AY715" s="198" t="s">
        <v>134</v>
      </c>
      <c r="BK715" s="200">
        <f>BK716</f>
        <v>0</v>
      </c>
    </row>
    <row r="716" spans="1:65" s="12" customFormat="1" ht="22.9" customHeight="1">
      <c r="B716" s="187"/>
      <c r="C716" s="188"/>
      <c r="D716" s="189" t="s">
        <v>79</v>
      </c>
      <c r="E716" s="201" t="s">
        <v>1325</v>
      </c>
      <c r="F716" s="201" t="s">
        <v>1326</v>
      </c>
      <c r="G716" s="188"/>
      <c r="H716" s="188"/>
      <c r="I716" s="191"/>
      <c r="J716" s="202">
        <f>BK716</f>
        <v>0</v>
      </c>
      <c r="K716" s="188"/>
      <c r="L716" s="193"/>
      <c r="M716" s="194"/>
      <c r="N716" s="195"/>
      <c r="O716" s="195"/>
      <c r="P716" s="196">
        <f>SUM(P717:P734)</f>
        <v>0</v>
      </c>
      <c r="Q716" s="195"/>
      <c r="R716" s="196">
        <f>SUM(R717:R734)</f>
        <v>0</v>
      </c>
      <c r="S716" s="195"/>
      <c r="T716" s="197">
        <f>SUM(T717:T734)</f>
        <v>0</v>
      </c>
      <c r="AR716" s="198" t="s">
        <v>143</v>
      </c>
      <c r="AT716" s="199" t="s">
        <v>79</v>
      </c>
      <c r="AU716" s="199" t="s">
        <v>88</v>
      </c>
      <c r="AY716" s="198" t="s">
        <v>134</v>
      </c>
      <c r="BK716" s="200">
        <f>SUM(BK717:BK734)</f>
        <v>0</v>
      </c>
    </row>
    <row r="717" spans="1:65" s="2" customFormat="1" ht="21.75" customHeight="1">
      <c r="A717" s="34"/>
      <c r="B717" s="35"/>
      <c r="C717" s="203" t="s">
        <v>1327</v>
      </c>
      <c r="D717" s="203" t="s">
        <v>138</v>
      </c>
      <c r="E717" s="204" t="s">
        <v>1328</v>
      </c>
      <c r="F717" s="205" t="s">
        <v>1329</v>
      </c>
      <c r="G717" s="206" t="s">
        <v>584</v>
      </c>
      <c r="H717" s="207">
        <v>9</v>
      </c>
      <c r="I717" s="208"/>
      <c r="J717" s="209">
        <f>ROUND(I717*H717,2)</f>
        <v>0</v>
      </c>
      <c r="K717" s="205" t="s">
        <v>142</v>
      </c>
      <c r="L717" s="39"/>
      <c r="M717" s="210" t="s">
        <v>1</v>
      </c>
      <c r="N717" s="211" t="s">
        <v>45</v>
      </c>
      <c r="O717" s="71"/>
      <c r="P717" s="212">
        <f>O717*H717</f>
        <v>0</v>
      </c>
      <c r="Q717" s="212">
        <v>0</v>
      </c>
      <c r="R717" s="212">
        <f>Q717*H717</f>
        <v>0</v>
      </c>
      <c r="S717" s="212">
        <v>0</v>
      </c>
      <c r="T717" s="213">
        <f>S717*H717</f>
        <v>0</v>
      </c>
      <c r="U717" s="34"/>
      <c r="V717" s="34"/>
      <c r="W717" s="34"/>
      <c r="X717" s="34"/>
      <c r="Y717" s="34"/>
      <c r="Z717" s="34"/>
      <c r="AA717" s="34"/>
      <c r="AB717" s="34"/>
      <c r="AC717" s="34"/>
      <c r="AD717" s="34"/>
      <c r="AE717" s="34"/>
      <c r="AR717" s="214" t="s">
        <v>222</v>
      </c>
      <c r="AT717" s="214" t="s">
        <v>138</v>
      </c>
      <c r="AU717" s="214" t="s">
        <v>90</v>
      </c>
      <c r="AY717" s="17" t="s">
        <v>134</v>
      </c>
      <c r="BE717" s="215">
        <f>IF(N717="základní",J717,0)</f>
        <v>0</v>
      </c>
      <c r="BF717" s="215">
        <f>IF(N717="snížená",J717,0)</f>
        <v>0</v>
      </c>
      <c r="BG717" s="215">
        <f>IF(N717="zákl. přenesená",J717,0)</f>
        <v>0</v>
      </c>
      <c r="BH717" s="215">
        <f>IF(N717="sníž. přenesená",J717,0)</f>
        <v>0</v>
      </c>
      <c r="BI717" s="215">
        <f>IF(N717="nulová",J717,0)</f>
        <v>0</v>
      </c>
      <c r="BJ717" s="17" t="s">
        <v>88</v>
      </c>
      <c r="BK717" s="215">
        <f>ROUND(I717*H717,2)</f>
        <v>0</v>
      </c>
      <c r="BL717" s="17" t="s">
        <v>222</v>
      </c>
      <c r="BM717" s="214" t="s">
        <v>1330</v>
      </c>
    </row>
    <row r="718" spans="1:65" s="13" customFormat="1" ht="11.25">
      <c r="B718" s="220"/>
      <c r="C718" s="221"/>
      <c r="D718" s="216" t="s">
        <v>148</v>
      </c>
      <c r="E718" s="222" t="s">
        <v>1</v>
      </c>
      <c r="F718" s="223" t="s">
        <v>1331</v>
      </c>
      <c r="G718" s="221"/>
      <c r="H718" s="224">
        <v>9</v>
      </c>
      <c r="I718" s="225"/>
      <c r="J718" s="221"/>
      <c r="K718" s="221"/>
      <c r="L718" s="226"/>
      <c r="M718" s="227"/>
      <c r="N718" s="228"/>
      <c r="O718" s="228"/>
      <c r="P718" s="228"/>
      <c r="Q718" s="228"/>
      <c r="R718" s="228"/>
      <c r="S718" s="228"/>
      <c r="T718" s="229"/>
      <c r="AT718" s="230" t="s">
        <v>148</v>
      </c>
      <c r="AU718" s="230" t="s">
        <v>90</v>
      </c>
      <c r="AV718" s="13" t="s">
        <v>90</v>
      </c>
      <c r="AW718" s="13" t="s">
        <v>38</v>
      </c>
      <c r="AX718" s="13" t="s">
        <v>88</v>
      </c>
      <c r="AY718" s="230" t="s">
        <v>134</v>
      </c>
    </row>
    <row r="719" spans="1:65" s="2" customFormat="1" ht="33" customHeight="1">
      <c r="A719" s="34"/>
      <c r="B719" s="35"/>
      <c r="C719" s="203" t="s">
        <v>1332</v>
      </c>
      <c r="D719" s="203" t="s">
        <v>138</v>
      </c>
      <c r="E719" s="204" t="s">
        <v>1333</v>
      </c>
      <c r="F719" s="205" t="s">
        <v>1334</v>
      </c>
      <c r="G719" s="206" t="s">
        <v>428</v>
      </c>
      <c r="H719" s="207">
        <v>340</v>
      </c>
      <c r="I719" s="208"/>
      <c r="J719" s="209">
        <f>ROUND(I719*H719,2)</f>
        <v>0</v>
      </c>
      <c r="K719" s="205" t="s">
        <v>142</v>
      </c>
      <c r="L719" s="39"/>
      <c r="M719" s="210" t="s">
        <v>1</v>
      </c>
      <c r="N719" s="211" t="s">
        <v>45</v>
      </c>
      <c r="O719" s="71"/>
      <c r="P719" s="212">
        <f>O719*H719</f>
        <v>0</v>
      </c>
      <c r="Q719" s="212">
        <v>0</v>
      </c>
      <c r="R719" s="212">
        <f>Q719*H719</f>
        <v>0</v>
      </c>
      <c r="S719" s="212">
        <v>0</v>
      </c>
      <c r="T719" s="213">
        <f>S719*H719</f>
        <v>0</v>
      </c>
      <c r="U719" s="34"/>
      <c r="V719" s="34"/>
      <c r="W719" s="34"/>
      <c r="X719" s="34"/>
      <c r="Y719" s="34"/>
      <c r="Z719" s="34"/>
      <c r="AA719" s="34"/>
      <c r="AB719" s="34"/>
      <c r="AC719" s="34"/>
      <c r="AD719" s="34"/>
      <c r="AE719" s="34"/>
      <c r="AR719" s="214" t="s">
        <v>222</v>
      </c>
      <c r="AT719" s="214" t="s">
        <v>138</v>
      </c>
      <c r="AU719" s="214" t="s">
        <v>90</v>
      </c>
      <c r="AY719" s="17" t="s">
        <v>134</v>
      </c>
      <c r="BE719" s="215">
        <f>IF(N719="základní",J719,0)</f>
        <v>0</v>
      </c>
      <c r="BF719" s="215">
        <f>IF(N719="snížená",J719,0)</f>
        <v>0</v>
      </c>
      <c r="BG719" s="215">
        <f>IF(N719="zákl. přenesená",J719,0)</f>
        <v>0</v>
      </c>
      <c r="BH719" s="215">
        <f>IF(N719="sníž. přenesená",J719,0)</f>
        <v>0</v>
      </c>
      <c r="BI719" s="215">
        <f>IF(N719="nulová",J719,0)</f>
        <v>0</v>
      </c>
      <c r="BJ719" s="17" t="s">
        <v>88</v>
      </c>
      <c r="BK719" s="215">
        <f>ROUND(I719*H719,2)</f>
        <v>0</v>
      </c>
      <c r="BL719" s="17" t="s">
        <v>222</v>
      </c>
      <c r="BM719" s="214" t="s">
        <v>1335</v>
      </c>
    </row>
    <row r="720" spans="1:65" s="13" customFormat="1" ht="11.25">
      <c r="B720" s="220"/>
      <c r="C720" s="221"/>
      <c r="D720" s="216" t="s">
        <v>148</v>
      </c>
      <c r="E720" s="222" t="s">
        <v>1</v>
      </c>
      <c r="F720" s="223" t="s">
        <v>1336</v>
      </c>
      <c r="G720" s="221"/>
      <c r="H720" s="224">
        <v>340</v>
      </c>
      <c r="I720" s="225"/>
      <c r="J720" s="221"/>
      <c r="K720" s="221"/>
      <c r="L720" s="226"/>
      <c r="M720" s="227"/>
      <c r="N720" s="228"/>
      <c r="O720" s="228"/>
      <c r="P720" s="228"/>
      <c r="Q720" s="228"/>
      <c r="R720" s="228"/>
      <c r="S720" s="228"/>
      <c r="T720" s="229"/>
      <c r="AT720" s="230" t="s">
        <v>148</v>
      </c>
      <c r="AU720" s="230" t="s">
        <v>90</v>
      </c>
      <c r="AV720" s="13" t="s">
        <v>90</v>
      </c>
      <c r="AW720" s="13" t="s">
        <v>38</v>
      </c>
      <c r="AX720" s="13" t="s">
        <v>88</v>
      </c>
      <c r="AY720" s="230" t="s">
        <v>134</v>
      </c>
    </row>
    <row r="721" spans="1:65" s="2" customFormat="1" ht="16.5" customHeight="1">
      <c r="A721" s="34"/>
      <c r="B721" s="35"/>
      <c r="C721" s="203" t="s">
        <v>1337</v>
      </c>
      <c r="D721" s="203" t="s">
        <v>138</v>
      </c>
      <c r="E721" s="204" t="s">
        <v>1338</v>
      </c>
      <c r="F721" s="205" t="s">
        <v>1339</v>
      </c>
      <c r="G721" s="206" t="s">
        <v>584</v>
      </c>
      <c r="H721" s="207">
        <v>12</v>
      </c>
      <c r="I721" s="208"/>
      <c r="J721" s="209">
        <f>ROUND(I721*H721,2)</f>
        <v>0</v>
      </c>
      <c r="K721" s="205" t="s">
        <v>142</v>
      </c>
      <c r="L721" s="39"/>
      <c r="M721" s="210" t="s">
        <v>1</v>
      </c>
      <c r="N721" s="211" t="s">
        <v>45</v>
      </c>
      <c r="O721" s="71"/>
      <c r="P721" s="212">
        <f>O721*H721</f>
        <v>0</v>
      </c>
      <c r="Q721" s="212">
        <v>0</v>
      </c>
      <c r="R721" s="212">
        <f>Q721*H721</f>
        <v>0</v>
      </c>
      <c r="S721" s="212">
        <v>0</v>
      </c>
      <c r="T721" s="213">
        <f>S721*H721</f>
        <v>0</v>
      </c>
      <c r="U721" s="34"/>
      <c r="V721" s="34"/>
      <c r="W721" s="34"/>
      <c r="X721" s="34"/>
      <c r="Y721" s="34"/>
      <c r="Z721" s="34"/>
      <c r="AA721" s="34"/>
      <c r="AB721" s="34"/>
      <c r="AC721" s="34"/>
      <c r="AD721" s="34"/>
      <c r="AE721" s="34"/>
      <c r="AR721" s="214" t="s">
        <v>222</v>
      </c>
      <c r="AT721" s="214" t="s">
        <v>138</v>
      </c>
      <c r="AU721" s="214" t="s">
        <v>90</v>
      </c>
      <c r="AY721" s="17" t="s">
        <v>134</v>
      </c>
      <c r="BE721" s="215">
        <f>IF(N721="základní",J721,0)</f>
        <v>0</v>
      </c>
      <c r="BF721" s="215">
        <f>IF(N721="snížená",J721,0)</f>
        <v>0</v>
      </c>
      <c r="BG721" s="215">
        <f>IF(N721="zákl. přenesená",J721,0)</f>
        <v>0</v>
      </c>
      <c r="BH721" s="215">
        <f>IF(N721="sníž. přenesená",J721,0)</f>
        <v>0</v>
      </c>
      <c r="BI721" s="215">
        <f>IF(N721="nulová",J721,0)</f>
        <v>0</v>
      </c>
      <c r="BJ721" s="17" t="s">
        <v>88</v>
      </c>
      <c r="BK721" s="215">
        <f>ROUND(I721*H721,2)</f>
        <v>0</v>
      </c>
      <c r="BL721" s="17" t="s">
        <v>222</v>
      </c>
      <c r="BM721" s="214" t="s">
        <v>1340</v>
      </c>
    </row>
    <row r="722" spans="1:65" s="13" customFormat="1" ht="11.25">
      <c r="B722" s="220"/>
      <c r="C722" s="221"/>
      <c r="D722" s="216" t="s">
        <v>148</v>
      </c>
      <c r="E722" s="222" t="s">
        <v>1</v>
      </c>
      <c r="F722" s="223" t="s">
        <v>206</v>
      </c>
      <c r="G722" s="221"/>
      <c r="H722" s="224">
        <v>12</v>
      </c>
      <c r="I722" s="225"/>
      <c r="J722" s="221"/>
      <c r="K722" s="221"/>
      <c r="L722" s="226"/>
      <c r="M722" s="227"/>
      <c r="N722" s="228"/>
      <c r="O722" s="228"/>
      <c r="P722" s="228"/>
      <c r="Q722" s="228"/>
      <c r="R722" s="228"/>
      <c r="S722" s="228"/>
      <c r="T722" s="229"/>
      <c r="AT722" s="230" t="s">
        <v>148</v>
      </c>
      <c r="AU722" s="230" t="s">
        <v>90</v>
      </c>
      <c r="AV722" s="13" t="s">
        <v>90</v>
      </c>
      <c r="AW722" s="13" t="s">
        <v>38</v>
      </c>
      <c r="AX722" s="13" t="s">
        <v>88</v>
      </c>
      <c r="AY722" s="230" t="s">
        <v>134</v>
      </c>
    </row>
    <row r="723" spans="1:65" s="14" customFormat="1" ht="11.25">
      <c r="B723" s="231"/>
      <c r="C723" s="232"/>
      <c r="D723" s="216" t="s">
        <v>148</v>
      </c>
      <c r="E723" s="233" t="s">
        <v>1</v>
      </c>
      <c r="F723" s="234" t="s">
        <v>812</v>
      </c>
      <c r="G723" s="232"/>
      <c r="H723" s="233" t="s">
        <v>1</v>
      </c>
      <c r="I723" s="235"/>
      <c r="J723" s="232"/>
      <c r="K723" s="232"/>
      <c r="L723" s="236"/>
      <c r="M723" s="237"/>
      <c r="N723" s="238"/>
      <c r="O723" s="238"/>
      <c r="P723" s="238"/>
      <c r="Q723" s="238"/>
      <c r="R723" s="238"/>
      <c r="S723" s="238"/>
      <c r="T723" s="239"/>
      <c r="AT723" s="240" t="s">
        <v>148</v>
      </c>
      <c r="AU723" s="240" t="s">
        <v>90</v>
      </c>
      <c r="AV723" s="14" t="s">
        <v>88</v>
      </c>
      <c r="AW723" s="14" t="s">
        <v>38</v>
      </c>
      <c r="AX723" s="14" t="s">
        <v>80</v>
      </c>
      <c r="AY723" s="240" t="s">
        <v>134</v>
      </c>
    </row>
    <row r="724" spans="1:65" s="2" customFormat="1" ht="21.75" customHeight="1">
      <c r="A724" s="34"/>
      <c r="B724" s="35"/>
      <c r="C724" s="203" t="s">
        <v>1341</v>
      </c>
      <c r="D724" s="203" t="s">
        <v>138</v>
      </c>
      <c r="E724" s="204" t="s">
        <v>1342</v>
      </c>
      <c r="F724" s="205" t="s">
        <v>1343</v>
      </c>
      <c r="G724" s="206" t="s">
        <v>157</v>
      </c>
      <c r="H724" s="207">
        <v>125</v>
      </c>
      <c r="I724" s="208"/>
      <c r="J724" s="209">
        <f>ROUND(I724*H724,2)</f>
        <v>0</v>
      </c>
      <c r="K724" s="205" t="s">
        <v>142</v>
      </c>
      <c r="L724" s="39"/>
      <c r="M724" s="210" t="s">
        <v>1</v>
      </c>
      <c r="N724" s="211" t="s">
        <v>45</v>
      </c>
      <c r="O724" s="71"/>
      <c r="P724" s="212">
        <f>O724*H724</f>
        <v>0</v>
      </c>
      <c r="Q724" s="212">
        <v>0</v>
      </c>
      <c r="R724" s="212">
        <f>Q724*H724</f>
        <v>0</v>
      </c>
      <c r="S724" s="212">
        <v>0</v>
      </c>
      <c r="T724" s="213">
        <f>S724*H724</f>
        <v>0</v>
      </c>
      <c r="U724" s="34"/>
      <c r="V724" s="34"/>
      <c r="W724" s="34"/>
      <c r="X724" s="34"/>
      <c r="Y724" s="34"/>
      <c r="Z724" s="34"/>
      <c r="AA724" s="34"/>
      <c r="AB724" s="34"/>
      <c r="AC724" s="34"/>
      <c r="AD724" s="34"/>
      <c r="AE724" s="34"/>
      <c r="AR724" s="214" t="s">
        <v>222</v>
      </c>
      <c r="AT724" s="214" t="s">
        <v>138</v>
      </c>
      <c r="AU724" s="214" t="s">
        <v>90</v>
      </c>
      <c r="AY724" s="17" t="s">
        <v>134</v>
      </c>
      <c r="BE724" s="215">
        <f>IF(N724="základní",J724,0)</f>
        <v>0</v>
      </c>
      <c r="BF724" s="215">
        <f>IF(N724="snížená",J724,0)</f>
        <v>0</v>
      </c>
      <c r="BG724" s="215">
        <f>IF(N724="zákl. přenesená",J724,0)</f>
        <v>0</v>
      </c>
      <c r="BH724" s="215">
        <f>IF(N724="sníž. přenesená",J724,0)</f>
        <v>0</v>
      </c>
      <c r="BI724" s="215">
        <f>IF(N724="nulová",J724,0)</f>
        <v>0</v>
      </c>
      <c r="BJ724" s="17" t="s">
        <v>88</v>
      </c>
      <c r="BK724" s="215">
        <f>ROUND(I724*H724,2)</f>
        <v>0</v>
      </c>
      <c r="BL724" s="17" t="s">
        <v>222</v>
      </c>
      <c r="BM724" s="214" t="s">
        <v>1344</v>
      </c>
    </row>
    <row r="725" spans="1:65" s="13" customFormat="1" ht="11.25">
      <c r="B725" s="220"/>
      <c r="C725" s="221"/>
      <c r="D725" s="216" t="s">
        <v>148</v>
      </c>
      <c r="E725" s="222" t="s">
        <v>1</v>
      </c>
      <c r="F725" s="223" t="s">
        <v>1345</v>
      </c>
      <c r="G725" s="221"/>
      <c r="H725" s="224">
        <v>125</v>
      </c>
      <c r="I725" s="225"/>
      <c r="J725" s="221"/>
      <c r="K725" s="221"/>
      <c r="L725" s="226"/>
      <c r="M725" s="227"/>
      <c r="N725" s="228"/>
      <c r="O725" s="228"/>
      <c r="P725" s="228"/>
      <c r="Q725" s="228"/>
      <c r="R725" s="228"/>
      <c r="S725" s="228"/>
      <c r="T725" s="229"/>
      <c r="AT725" s="230" t="s">
        <v>148</v>
      </c>
      <c r="AU725" s="230" t="s">
        <v>90</v>
      </c>
      <c r="AV725" s="13" t="s">
        <v>90</v>
      </c>
      <c r="AW725" s="13" t="s">
        <v>38</v>
      </c>
      <c r="AX725" s="13" t="s">
        <v>88</v>
      </c>
      <c r="AY725" s="230" t="s">
        <v>134</v>
      </c>
    </row>
    <row r="726" spans="1:65" s="2" customFormat="1" ht="16.5" customHeight="1">
      <c r="A726" s="34"/>
      <c r="B726" s="35"/>
      <c r="C726" s="203" t="s">
        <v>1346</v>
      </c>
      <c r="D726" s="203" t="s">
        <v>138</v>
      </c>
      <c r="E726" s="204" t="s">
        <v>1347</v>
      </c>
      <c r="F726" s="205" t="s">
        <v>1348</v>
      </c>
      <c r="G726" s="206" t="s">
        <v>584</v>
      </c>
      <c r="H726" s="207">
        <v>36</v>
      </c>
      <c r="I726" s="208"/>
      <c r="J726" s="209">
        <f>ROUND(I726*H726,2)</f>
        <v>0</v>
      </c>
      <c r="K726" s="205" t="s">
        <v>142</v>
      </c>
      <c r="L726" s="39"/>
      <c r="M726" s="210" t="s">
        <v>1</v>
      </c>
      <c r="N726" s="211" t="s">
        <v>45</v>
      </c>
      <c r="O726" s="71"/>
      <c r="P726" s="212">
        <f>O726*H726</f>
        <v>0</v>
      </c>
      <c r="Q726" s="212">
        <v>0</v>
      </c>
      <c r="R726" s="212">
        <f>Q726*H726</f>
        <v>0</v>
      </c>
      <c r="S726" s="212">
        <v>0</v>
      </c>
      <c r="T726" s="213">
        <f>S726*H726</f>
        <v>0</v>
      </c>
      <c r="U726" s="34"/>
      <c r="V726" s="34"/>
      <c r="W726" s="34"/>
      <c r="X726" s="34"/>
      <c r="Y726" s="34"/>
      <c r="Z726" s="34"/>
      <c r="AA726" s="34"/>
      <c r="AB726" s="34"/>
      <c r="AC726" s="34"/>
      <c r="AD726" s="34"/>
      <c r="AE726" s="34"/>
      <c r="AR726" s="214" t="s">
        <v>143</v>
      </c>
      <c r="AT726" s="214" t="s">
        <v>138</v>
      </c>
      <c r="AU726" s="214" t="s">
        <v>90</v>
      </c>
      <c r="AY726" s="17" t="s">
        <v>134</v>
      </c>
      <c r="BE726" s="215">
        <f>IF(N726="základní",J726,0)</f>
        <v>0</v>
      </c>
      <c r="BF726" s="215">
        <f>IF(N726="snížená",J726,0)</f>
        <v>0</v>
      </c>
      <c r="BG726" s="215">
        <f>IF(N726="zákl. přenesená",J726,0)</f>
        <v>0</v>
      </c>
      <c r="BH726" s="215">
        <f>IF(N726="sníž. přenesená",J726,0)</f>
        <v>0</v>
      </c>
      <c r="BI726" s="215">
        <f>IF(N726="nulová",J726,0)</f>
        <v>0</v>
      </c>
      <c r="BJ726" s="17" t="s">
        <v>88</v>
      </c>
      <c r="BK726" s="215">
        <f>ROUND(I726*H726,2)</f>
        <v>0</v>
      </c>
      <c r="BL726" s="17" t="s">
        <v>143</v>
      </c>
      <c r="BM726" s="214" t="s">
        <v>1349</v>
      </c>
    </row>
    <row r="727" spans="1:65" s="13" customFormat="1" ht="11.25">
      <c r="B727" s="220"/>
      <c r="C727" s="221"/>
      <c r="D727" s="216" t="s">
        <v>148</v>
      </c>
      <c r="E727" s="222" t="s">
        <v>1</v>
      </c>
      <c r="F727" s="223" t="s">
        <v>294</v>
      </c>
      <c r="G727" s="221"/>
      <c r="H727" s="224">
        <v>36</v>
      </c>
      <c r="I727" s="225"/>
      <c r="J727" s="221"/>
      <c r="K727" s="221"/>
      <c r="L727" s="226"/>
      <c r="M727" s="227"/>
      <c r="N727" s="228"/>
      <c r="O727" s="228"/>
      <c r="P727" s="228"/>
      <c r="Q727" s="228"/>
      <c r="R727" s="228"/>
      <c r="S727" s="228"/>
      <c r="T727" s="229"/>
      <c r="AT727" s="230" t="s">
        <v>148</v>
      </c>
      <c r="AU727" s="230" t="s">
        <v>90</v>
      </c>
      <c r="AV727" s="13" t="s">
        <v>90</v>
      </c>
      <c r="AW727" s="13" t="s">
        <v>38</v>
      </c>
      <c r="AX727" s="13" t="s">
        <v>88</v>
      </c>
      <c r="AY727" s="230" t="s">
        <v>134</v>
      </c>
    </row>
    <row r="728" spans="1:65" s="14" customFormat="1" ht="11.25">
      <c r="B728" s="231"/>
      <c r="C728" s="232"/>
      <c r="D728" s="216" t="s">
        <v>148</v>
      </c>
      <c r="E728" s="233" t="s">
        <v>1</v>
      </c>
      <c r="F728" s="234" t="s">
        <v>419</v>
      </c>
      <c r="G728" s="232"/>
      <c r="H728" s="233" t="s">
        <v>1</v>
      </c>
      <c r="I728" s="235"/>
      <c r="J728" s="232"/>
      <c r="K728" s="232"/>
      <c r="L728" s="236"/>
      <c r="M728" s="237"/>
      <c r="N728" s="238"/>
      <c r="O728" s="238"/>
      <c r="P728" s="238"/>
      <c r="Q728" s="238"/>
      <c r="R728" s="238"/>
      <c r="S728" s="238"/>
      <c r="T728" s="239"/>
      <c r="AT728" s="240" t="s">
        <v>148</v>
      </c>
      <c r="AU728" s="240" t="s">
        <v>90</v>
      </c>
      <c r="AV728" s="14" t="s">
        <v>88</v>
      </c>
      <c r="AW728" s="14" t="s">
        <v>38</v>
      </c>
      <c r="AX728" s="14" t="s">
        <v>80</v>
      </c>
      <c r="AY728" s="240" t="s">
        <v>134</v>
      </c>
    </row>
    <row r="729" spans="1:65" s="2" customFormat="1" ht="33" customHeight="1">
      <c r="A729" s="34"/>
      <c r="B729" s="35"/>
      <c r="C729" s="203" t="s">
        <v>1350</v>
      </c>
      <c r="D729" s="203" t="s">
        <v>138</v>
      </c>
      <c r="E729" s="204" t="s">
        <v>1351</v>
      </c>
      <c r="F729" s="205" t="s">
        <v>1352</v>
      </c>
      <c r="G729" s="206" t="s">
        <v>584</v>
      </c>
      <c r="H729" s="207">
        <v>36</v>
      </c>
      <c r="I729" s="208"/>
      <c r="J729" s="209">
        <f>ROUND(I729*H729,2)</f>
        <v>0</v>
      </c>
      <c r="K729" s="205" t="s">
        <v>142</v>
      </c>
      <c r="L729" s="39"/>
      <c r="M729" s="210" t="s">
        <v>1</v>
      </c>
      <c r="N729" s="211" t="s">
        <v>45</v>
      </c>
      <c r="O729" s="71"/>
      <c r="P729" s="212">
        <f>O729*H729</f>
        <v>0</v>
      </c>
      <c r="Q729" s="212">
        <v>0</v>
      </c>
      <c r="R729" s="212">
        <f>Q729*H729</f>
        <v>0</v>
      </c>
      <c r="S729" s="212">
        <v>0</v>
      </c>
      <c r="T729" s="213">
        <f>S729*H729</f>
        <v>0</v>
      </c>
      <c r="U729" s="34"/>
      <c r="V729" s="34"/>
      <c r="W729" s="34"/>
      <c r="X729" s="34"/>
      <c r="Y729" s="34"/>
      <c r="Z729" s="34"/>
      <c r="AA729" s="34"/>
      <c r="AB729" s="34"/>
      <c r="AC729" s="34"/>
      <c r="AD729" s="34"/>
      <c r="AE729" s="34"/>
      <c r="AR729" s="214" t="s">
        <v>143</v>
      </c>
      <c r="AT729" s="214" t="s">
        <v>138</v>
      </c>
      <c r="AU729" s="214" t="s">
        <v>90</v>
      </c>
      <c r="AY729" s="17" t="s">
        <v>134</v>
      </c>
      <c r="BE729" s="215">
        <f>IF(N729="základní",J729,0)</f>
        <v>0</v>
      </c>
      <c r="BF729" s="215">
        <f>IF(N729="snížená",J729,0)</f>
        <v>0</v>
      </c>
      <c r="BG729" s="215">
        <f>IF(N729="zákl. přenesená",J729,0)</f>
        <v>0</v>
      </c>
      <c r="BH729" s="215">
        <f>IF(N729="sníž. přenesená",J729,0)</f>
        <v>0</v>
      </c>
      <c r="BI729" s="215">
        <f>IF(N729="nulová",J729,0)</f>
        <v>0</v>
      </c>
      <c r="BJ729" s="17" t="s">
        <v>88</v>
      </c>
      <c r="BK729" s="215">
        <f>ROUND(I729*H729,2)</f>
        <v>0</v>
      </c>
      <c r="BL729" s="17" t="s">
        <v>143</v>
      </c>
      <c r="BM729" s="214" t="s">
        <v>1353</v>
      </c>
    </row>
    <row r="730" spans="1:65" s="13" customFormat="1" ht="11.25">
      <c r="B730" s="220"/>
      <c r="C730" s="221"/>
      <c r="D730" s="216" t="s">
        <v>148</v>
      </c>
      <c r="E730" s="222" t="s">
        <v>1</v>
      </c>
      <c r="F730" s="223" t="s">
        <v>294</v>
      </c>
      <c r="G730" s="221"/>
      <c r="H730" s="224">
        <v>36</v>
      </c>
      <c r="I730" s="225"/>
      <c r="J730" s="221"/>
      <c r="K730" s="221"/>
      <c r="L730" s="226"/>
      <c r="M730" s="227"/>
      <c r="N730" s="228"/>
      <c r="O730" s="228"/>
      <c r="P730" s="228"/>
      <c r="Q730" s="228"/>
      <c r="R730" s="228"/>
      <c r="S730" s="228"/>
      <c r="T730" s="229"/>
      <c r="AT730" s="230" t="s">
        <v>148</v>
      </c>
      <c r="AU730" s="230" t="s">
        <v>90</v>
      </c>
      <c r="AV730" s="13" t="s">
        <v>90</v>
      </c>
      <c r="AW730" s="13" t="s">
        <v>38</v>
      </c>
      <c r="AX730" s="13" t="s">
        <v>88</v>
      </c>
      <c r="AY730" s="230" t="s">
        <v>134</v>
      </c>
    </row>
    <row r="731" spans="1:65" s="14" customFormat="1" ht="11.25">
      <c r="B731" s="231"/>
      <c r="C731" s="232"/>
      <c r="D731" s="216" t="s">
        <v>148</v>
      </c>
      <c r="E731" s="233" t="s">
        <v>1</v>
      </c>
      <c r="F731" s="234" t="s">
        <v>419</v>
      </c>
      <c r="G731" s="232"/>
      <c r="H731" s="233" t="s">
        <v>1</v>
      </c>
      <c r="I731" s="235"/>
      <c r="J731" s="232"/>
      <c r="K731" s="232"/>
      <c r="L731" s="236"/>
      <c r="M731" s="237"/>
      <c r="N731" s="238"/>
      <c r="O731" s="238"/>
      <c r="P731" s="238"/>
      <c r="Q731" s="238"/>
      <c r="R731" s="238"/>
      <c r="S731" s="238"/>
      <c r="T731" s="239"/>
      <c r="AT731" s="240" t="s">
        <v>148</v>
      </c>
      <c r="AU731" s="240" t="s">
        <v>90</v>
      </c>
      <c r="AV731" s="14" t="s">
        <v>88</v>
      </c>
      <c r="AW731" s="14" t="s">
        <v>38</v>
      </c>
      <c r="AX731" s="14" t="s">
        <v>80</v>
      </c>
      <c r="AY731" s="240" t="s">
        <v>134</v>
      </c>
    </row>
    <row r="732" spans="1:65" s="2" customFormat="1" ht="21.75" customHeight="1">
      <c r="A732" s="34"/>
      <c r="B732" s="35"/>
      <c r="C732" s="203" t="s">
        <v>1354</v>
      </c>
      <c r="D732" s="203" t="s">
        <v>138</v>
      </c>
      <c r="E732" s="204" t="s">
        <v>1355</v>
      </c>
      <c r="F732" s="205" t="s">
        <v>1356</v>
      </c>
      <c r="G732" s="206" t="s">
        <v>221</v>
      </c>
      <c r="H732" s="207">
        <v>1</v>
      </c>
      <c r="I732" s="208"/>
      <c r="J732" s="209">
        <f>ROUND(I732*H732,2)</f>
        <v>0</v>
      </c>
      <c r="K732" s="205" t="s">
        <v>142</v>
      </c>
      <c r="L732" s="39"/>
      <c r="M732" s="210" t="s">
        <v>1</v>
      </c>
      <c r="N732" s="211" t="s">
        <v>45</v>
      </c>
      <c r="O732" s="71"/>
      <c r="P732" s="212">
        <f>O732*H732</f>
        <v>0</v>
      </c>
      <c r="Q732" s="212">
        <v>0</v>
      </c>
      <c r="R732" s="212">
        <f>Q732*H732</f>
        <v>0</v>
      </c>
      <c r="S732" s="212">
        <v>0</v>
      </c>
      <c r="T732" s="213">
        <f>S732*H732</f>
        <v>0</v>
      </c>
      <c r="U732" s="34"/>
      <c r="V732" s="34"/>
      <c r="W732" s="34"/>
      <c r="X732" s="34"/>
      <c r="Y732" s="34"/>
      <c r="Z732" s="34"/>
      <c r="AA732" s="34"/>
      <c r="AB732" s="34"/>
      <c r="AC732" s="34"/>
      <c r="AD732" s="34"/>
      <c r="AE732" s="34"/>
      <c r="AR732" s="214" t="s">
        <v>222</v>
      </c>
      <c r="AT732" s="214" t="s">
        <v>138</v>
      </c>
      <c r="AU732" s="214" t="s">
        <v>90</v>
      </c>
      <c r="AY732" s="17" t="s">
        <v>134</v>
      </c>
      <c r="BE732" s="215">
        <f>IF(N732="základní",J732,0)</f>
        <v>0</v>
      </c>
      <c r="BF732" s="215">
        <f>IF(N732="snížená",J732,0)</f>
        <v>0</v>
      </c>
      <c r="BG732" s="215">
        <f>IF(N732="zákl. přenesená",J732,0)</f>
        <v>0</v>
      </c>
      <c r="BH732" s="215">
        <f>IF(N732="sníž. přenesená",J732,0)</f>
        <v>0</v>
      </c>
      <c r="BI732" s="215">
        <f>IF(N732="nulová",J732,0)</f>
        <v>0</v>
      </c>
      <c r="BJ732" s="17" t="s">
        <v>88</v>
      </c>
      <c r="BK732" s="215">
        <f>ROUND(I732*H732,2)</f>
        <v>0</v>
      </c>
      <c r="BL732" s="17" t="s">
        <v>222</v>
      </c>
      <c r="BM732" s="214" t="s">
        <v>1357</v>
      </c>
    </row>
    <row r="733" spans="1:65" s="13" customFormat="1" ht="11.25">
      <c r="B733" s="220"/>
      <c r="C733" s="221"/>
      <c r="D733" s="216" t="s">
        <v>148</v>
      </c>
      <c r="E733" s="222" t="s">
        <v>1</v>
      </c>
      <c r="F733" s="223" t="s">
        <v>88</v>
      </c>
      <c r="G733" s="221"/>
      <c r="H733" s="224">
        <v>1</v>
      </c>
      <c r="I733" s="225"/>
      <c r="J733" s="221"/>
      <c r="K733" s="221"/>
      <c r="L733" s="226"/>
      <c r="M733" s="227"/>
      <c r="N733" s="228"/>
      <c r="O733" s="228"/>
      <c r="P733" s="228"/>
      <c r="Q733" s="228"/>
      <c r="R733" s="228"/>
      <c r="S733" s="228"/>
      <c r="T733" s="229"/>
      <c r="AT733" s="230" t="s">
        <v>148</v>
      </c>
      <c r="AU733" s="230" t="s">
        <v>90</v>
      </c>
      <c r="AV733" s="13" t="s">
        <v>90</v>
      </c>
      <c r="AW733" s="13" t="s">
        <v>38</v>
      </c>
      <c r="AX733" s="13" t="s">
        <v>88</v>
      </c>
      <c r="AY733" s="230" t="s">
        <v>134</v>
      </c>
    </row>
    <row r="734" spans="1:65" s="14" customFormat="1" ht="11.25">
      <c r="B734" s="231"/>
      <c r="C734" s="232"/>
      <c r="D734" s="216" t="s">
        <v>148</v>
      </c>
      <c r="E734" s="233" t="s">
        <v>1</v>
      </c>
      <c r="F734" s="234" t="s">
        <v>812</v>
      </c>
      <c r="G734" s="232"/>
      <c r="H734" s="233" t="s">
        <v>1</v>
      </c>
      <c r="I734" s="235"/>
      <c r="J734" s="232"/>
      <c r="K734" s="232"/>
      <c r="L734" s="236"/>
      <c r="M734" s="237"/>
      <c r="N734" s="238"/>
      <c r="O734" s="238"/>
      <c r="P734" s="238"/>
      <c r="Q734" s="238"/>
      <c r="R734" s="238"/>
      <c r="S734" s="238"/>
      <c r="T734" s="239"/>
      <c r="AT734" s="240" t="s">
        <v>148</v>
      </c>
      <c r="AU734" s="240" t="s">
        <v>90</v>
      </c>
      <c r="AV734" s="14" t="s">
        <v>88</v>
      </c>
      <c r="AW734" s="14" t="s">
        <v>38</v>
      </c>
      <c r="AX734" s="14" t="s">
        <v>80</v>
      </c>
      <c r="AY734" s="240" t="s">
        <v>134</v>
      </c>
    </row>
    <row r="735" spans="1:65" s="12" customFormat="1" ht="25.9" customHeight="1">
      <c r="B735" s="187"/>
      <c r="C735" s="188"/>
      <c r="D735" s="189" t="s">
        <v>79</v>
      </c>
      <c r="E735" s="190" t="s">
        <v>1358</v>
      </c>
      <c r="F735" s="190" t="s">
        <v>1359</v>
      </c>
      <c r="G735" s="188"/>
      <c r="H735" s="188"/>
      <c r="I735" s="191"/>
      <c r="J735" s="192">
        <f>BK735</f>
        <v>0</v>
      </c>
      <c r="K735" s="188"/>
      <c r="L735" s="193"/>
      <c r="M735" s="194"/>
      <c r="N735" s="195"/>
      <c r="O735" s="195"/>
      <c r="P735" s="196">
        <f>SUM(P736:P739)</f>
        <v>0</v>
      </c>
      <c r="Q735" s="195"/>
      <c r="R735" s="196">
        <f>SUM(R736:R739)</f>
        <v>0</v>
      </c>
      <c r="S735" s="195"/>
      <c r="T735" s="197">
        <f>SUM(T736:T739)</f>
        <v>0</v>
      </c>
      <c r="AR735" s="198" t="s">
        <v>143</v>
      </c>
      <c r="AT735" s="199" t="s">
        <v>79</v>
      </c>
      <c r="AU735" s="199" t="s">
        <v>80</v>
      </c>
      <c r="AY735" s="198" t="s">
        <v>134</v>
      </c>
      <c r="BK735" s="200">
        <f>SUM(BK736:BK739)</f>
        <v>0</v>
      </c>
    </row>
    <row r="736" spans="1:65" s="2" customFormat="1" ht="21.75" customHeight="1">
      <c r="A736" s="34"/>
      <c r="B736" s="35"/>
      <c r="C736" s="203" t="s">
        <v>1360</v>
      </c>
      <c r="D736" s="203" t="s">
        <v>138</v>
      </c>
      <c r="E736" s="204" t="s">
        <v>1361</v>
      </c>
      <c r="F736" s="205" t="s">
        <v>1362</v>
      </c>
      <c r="G736" s="206" t="s">
        <v>584</v>
      </c>
      <c r="H736" s="207">
        <v>10</v>
      </c>
      <c r="I736" s="208"/>
      <c r="J736" s="209">
        <f>ROUND(I736*H736,2)</f>
        <v>0</v>
      </c>
      <c r="K736" s="205" t="s">
        <v>142</v>
      </c>
      <c r="L736" s="39"/>
      <c r="M736" s="210" t="s">
        <v>1</v>
      </c>
      <c r="N736" s="211" t="s">
        <v>45</v>
      </c>
      <c r="O736" s="71"/>
      <c r="P736" s="212">
        <f>O736*H736</f>
        <v>0</v>
      </c>
      <c r="Q736" s="212">
        <v>0</v>
      </c>
      <c r="R736" s="212">
        <f>Q736*H736</f>
        <v>0</v>
      </c>
      <c r="S736" s="212">
        <v>0</v>
      </c>
      <c r="T736" s="213">
        <f>S736*H736</f>
        <v>0</v>
      </c>
      <c r="U736" s="34"/>
      <c r="V736" s="34"/>
      <c r="W736" s="34"/>
      <c r="X736" s="34"/>
      <c r="Y736" s="34"/>
      <c r="Z736" s="34"/>
      <c r="AA736" s="34"/>
      <c r="AB736" s="34"/>
      <c r="AC736" s="34"/>
      <c r="AD736" s="34"/>
      <c r="AE736" s="34"/>
      <c r="AR736" s="214" t="s">
        <v>1363</v>
      </c>
      <c r="AT736" s="214" t="s">
        <v>138</v>
      </c>
      <c r="AU736" s="214" t="s">
        <v>88</v>
      </c>
      <c r="AY736" s="17" t="s">
        <v>134</v>
      </c>
      <c r="BE736" s="215">
        <f>IF(N736="základní",J736,0)</f>
        <v>0</v>
      </c>
      <c r="BF736" s="215">
        <f>IF(N736="snížená",J736,0)</f>
        <v>0</v>
      </c>
      <c r="BG736" s="215">
        <f>IF(N736="zákl. přenesená",J736,0)</f>
        <v>0</v>
      </c>
      <c r="BH736" s="215">
        <f>IF(N736="sníž. přenesená",J736,0)</f>
        <v>0</v>
      </c>
      <c r="BI736" s="215">
        <f>IF(N736="nulová",J736,0)</f>
        <v>0</v>
      </c>
      <c r="BJ736" s="17" t="s">
        <v>88</v>
      </c>
      <c r="BK736" s="215">
        <f>ROUND(I736*H736,2)</f>
        <v>0</v>
      </c>
      <c r="BL736" s="17" t="s">
        <v>1363</v>
      </c>
      <c r="BM736" s="214" t="s">
        <v>1364</v>
      </c>
    </row>
    <row r="737" spans="1:65" s="2" customFormat="1" ht="21.75" customHeight="1">
      <c r="A737" s="34"/>
      <c r="B737" s="35"/>
      <c r="C737" s="203" t="s">
        <v>1365</v>
      </c>
      <c r="D737" s="203" t="s">
        <v>138</v>
      </c>
      <c r="E737" s="204" t="s">
        <v>1366</v>
      </c>
      <c r="F737" s="205" t="s">
        <v>1367</v>
      </c>
      <c r="G737" s="206" t="s">
        <v>221</v>
      </c>
      <c r="H737" s="207">
        <v>1</v>
      </c>
      <c r="I737" s="208"/>
      <c r="J737" s="209">
        <f>ROUND(I737*H737,2)</f>
        <v>0</v>
      </c>
      <c r="K737" s="205" t="s">
        <v>142</v>
      </c>
      <c r="L737" s="39"/>
      <c r="M737" s="210" t="s">
        <v>1</v>
      </c>
      <c r="N737" s="211" t="s">
        <v>45</v>
      </c>
      <c r="O737" s="71"/>
      <c r="P737" s="212">
        <f>O737*H737</f>
        <v>0</v>
      </c>
      <c r="Q737" s="212">
        <v>0</v>
      </c>
      <c r="R737" s="212">
        <f>Q737*H737</f>
        <v>0</v>
      </c>
      <c r="S737" s="212">
        <v>0</v>
      </c>
      <c r="T737" s="213">
        <f>S737*H737</f>
        <v>0</v>
      </c>
      <c r="U737" s="34"/>
      <c r="V737" s="34"/>
      <c r="W737" s="34"/>
      <c r="X737" s="34"/>
      <c r="Y737" s="34"/>
      <c r="Z737" s="34"/>
      <c r="AA737" s="34"/>
      <c r="AB737" s="34"/>
      <c r="AC737" s="34"/>
      <c r="AD737" s="34"/>
      <c r="AE737" s="34"/>
      <c r="AR737" s="214" t="s">
        <v>1363</v>
      </c>
      <c r="AT737" s="214" t="s">
        <v>138</v>
      </c>
      <c r="AU737" s="214" t="s">
        <v>88</v>
      </c>
      <c r="AY737" s="17" t="s">
        <v>134</v>
      </c>
      <c r="BE737" s="215">
        <f>IF(N737="základní",J737,0)</f>
        <v>0</v>
      </c>
      <c r="BF737" s="215">
        <f>IF(N737="snížená",J737,0)</f>
        <v>0</v>
      </c>
      <c r="BG737" s="215">
        <f>IF(N737="zákl. přenesená",J737,0)</f>
        <v>0</v>
      </c>
      <c r="BH737" s="215">
        <f>IF(N737="sníž. přenesená",J737,0)</f>
        <v>0</v>
      </c>
      <c r="BI737" s="215">
        <f>IF(N737="nulová",J737,0)</f>
        <v>0</v>
      </c>
      <c r="BJ737" s="17" t="s">
        <v>88</v>
      </c>
      <c r="BK737" s="215">
        <f>ROUND(I737*H737,2)</f>
        <v>0</v>
      </c>
      <c r="BL737" s="17" t="s">
        <v>1363</v>
      </c>
      <c r="BM737" s="214" t="s">
        <v>1368</v>
      </c>
    </row>
    <row r="738" spans="1:65" s="2" customFormat="1" ht="16.5" customHeight="1">
      <c r="A738" s="34"/>
      <c r="B738" s="35"/>
      <c r="C738" s="203" t="s">
        <v>1369</v>
      </c>
      <c r="D738" s="203" t="s">
        <v>138</v>
      </c>
      <c r="E738" s="204" t="s">
        <v>1370</v>
      </c>
      <c r="F738" s="205" t="s">
        <v>1371</v>
      </c>
      <c r="G738" s="206" t="s">
        <v>221</v>
      </c>
      <c r="H738" s="207">
        <v>1</v>
      </c>
      <c r="I738" s="208"/>
      <c r="J738" s="209">
        <f>ROUND(I738*H738,2)</f>
        <v>0</v>
      </c>
      <c r="K738" s="205" t="s">
        <v>142</v>
      </c>
      <c r="L738" s="39"/>
      <c r="M738" s="210" t="s">
        <v>1</v>
      </c>
      <c r="N738" s="211" t="s">
        <v>45</v>
      </c>
      <c r="O738" s="71"/>
      <c r="P738" s="212">
        <f>O738*H738</f>
        <v>0</v>
      </c>
      <c r="Q738" s="212">
        <v>0</v>
      </c>
      <c r="R738" s="212">
        <f>Q738*H738</f>
        <v>0</v>
      </c>
      <c r="S738" s="212">
        <v>0</v>
      </c>
      <c r="T738" s="213">
        <f>S738*H738</f>
        <v>0</v>
      </c>
      <c r="U738" s="34"/>
      <c r="V738" s="34"/>
      <c r="W738" s="34"/>
      <c r="X738" s="34"/>
      <c r="Y738" s="34"/>
      <c r="Z738" s="34"/>
      <c r="AA738" s="34"/>
      <c r="AB738" s="34"/>
      <c r="AC738" s="34"/>
      <c r="AD738" s="34"/>
      <c r="AE738" s="34"/>
      <c r="AR738" s="214" t="s">
        <v>1363</v>
      </c>
      <c r="AT738" s="214" t="s">
        <v>138</v>
      </c>
      <c r="AU738" s="214" t="s">
        <v>88</v>
      </c>
      <c r="AY738" s="17" t="s">
        <v>134</v>
      </c>
      <c r="BE738" s="215">
        <f>IF(N738="základní",J738,0)</f>
        <v>0</v>
      </c>
      <c r="BF738" s="215">
        <f>IF(N738="snížená",J738,0)</f>
        <v>0</v>
      </c>
      <c r="BG738" s="215">
        <f>IF(N738="zákl. přenesená",J738,0)</f>
        <v>0</v>
      </c>
      <c r="BH738" s="215">
        <f>IF(N738="sníž. přenesená",J738,0)</f>
        <v>0</v>
      </c>
      <c r="BI738" s="215">
        <f>IF(N738="nulová",J738,0)</f>
        <v>0</v>
      </c>
      <c r="BJ738" s="17" t="s">
        <v>88</v>
      </c>
      <c r="BK738" s="215">
        <f>ROUND(I738*H738,2)</f>
        <v>0</v>
      </c>
      <c r="BL738" s="17" t="s">
        <v>1363</v>
      </c>
      <c r="BM738" s="214" t="s">
        <v>1372</v>
      </c>
    </row>
    <row r="739" spans="1:65" s="2" customFormat="1" ht="16.5" customHeight="1">
      <c r="A739" s="34"/>
      <c r="B739" s="35"/>
      <c r="C739" s="203" t="s">
        <v>1373</v>
      </c>
      <c r="D739" s="203" t="s">
        <v>138</v>
      </c>
      <c r="E739" s="204" t="s">
        <v>1374</v>
      </c>
      <c r="F739" s="205" t="s">
        <v>1375</v>
      </c>
      <c r="G739" s="206" t="s">
        <v>221</v>
      </c>
      <c r="H739" s="207">
        <v>1</v>
      </c>
      <c r="I739" s="208"/>
      <c r="J739" s="209">
        <f>ROUND(I739*H739,2)</f>
        <v>0</v>
      </c>
      <c r="K739" s="205" t="s">
        <v>142</v>
      </c>
      <c r="L739" s="39"/>
      <c r="M739" s="265" t="s">
        <v>1</v>
      </c>
      <c r="N739" s="266" t="s">
        <v>45</v>
      </c>
      <c r="O739" s="267"/>
      <c r="P739" s="268">
        <f>O739*H739</f>
        <v>0</v>
      </c>
      <c r="Q739" s="268">
        <v>0</v>
      </c>
      <c r="R739" s="268">
        <f>Q739*H739</f>
        <v>0</v>
      </c>
      <c r="S739" s="268">
        <v>0</v>
      </c>
      <c r="T739" s="269">
        <f>S739*H739</f>
        <v>0</v>
      </c>
      <c r="U739" s="34"/>
      <c r="V739" s="34"/>
      <c r="W739" s="34"/>
      <c r="X739" s="34"/>
      <c r="Y739" s="34"/>
      <c r="Z739" s="34"/>
      <c r="AA739" s="34"/>
      <c r="AB739" s="34"/>
      <c r="AC739" s="34"/>
      <c r="AD739" s="34"/>
      <c r="AE739" s="34"/>
      <c r="AR739" s="214" t="s">
        <v>1363</v>
      </c>
      <c r="AT739" s="214" t="s">
        <v>138</v>
      </c>
      <c r="AU739" s="214" t="s">
        <v>88</v>
      </c>
      <c r="AY739" s="17" t="s">
        <v>134</v>
      </c>
      <c r="BE739" s="215">
        <f>IF(N739="základní",J739,0)</f>
        <v>0</v>
      </c>
      <c r="BF739" s="215">
        <f>IF(N739="snížená",J739,0)</f>
        <v>0</v>
      </c>
      <c r="BG739" s="215">
        <f>IF(N739="zákl. přenesená",J739,0)</f>
        <v>0</v>
      </c>
      <c r="BH739" s="215">
        <f>IF(N739="sníž. přenesená",J739,0)</f>
        <v>0</v>
      </c>
      <c r="BI739" s="215">
        <f>IF(N739="nulová",J739,0)</f>
        <v>0</v>
      </c>
      <c r="BJ739" s="17" t="s">
        <v>88</v>
      </c>
      <c r="BK739" s="215">
        <f>ROUND(I739*H739,2)</f>
        <v>0</v>
      </c>
      <c r="BL739" s="17" t="s">
        <v>1363</v>
      </c>
      <c r="BM739" s="214" t="s">
        <v>1376</v>
      </c>
    </row>
    <row r="740" spans="1:65" s="2" customFormat="1" ht="6.95" customHeight="1">
      <c r="A740" s="34"/>
      <c r="B740" s="54"/>
      <c r="C740" s="55"/>
      <c r="D740" s="55"/>
      <c r="E740" s="55"/>
      <c r="F740" s="55"/>
      <c r="G740" s="55"/>
      <c r="H740" s="55"/>
      <c r="I740" s="152"/>
      <c r="J740" s="55"/>
      <c r="K740" s="55"/>
      <c r="L740" s="39"/>
      <c r="M740" s="34"/>
      <c r="O740" s="34"/>
      <c r="P740" s="34"/>
      <c r="Q740" s="34"/>
      <c r="R740" s="34"/>
      <c r="S740" s="34"/>
      <c r="T740" s="34"/>
      <c r="U740" s="34"/>
      <c r="V740" s="34"/>
      <c r="W740" s="34"/>
      <c r="X740" s="34"/>
      <c r="Y740" s="34"/>
      <c r="Z740" s="34"/>
      <c r="AA740" s="34"/>
      <c r="AB740" s="34"/>
      <c r="AC740" s="34"/>
      <c r="AD740" s="34"/>
      <c r="AE740" s="34"/>
    </row>
  </sheetData>
  <sheetProtection algorithmName="SHA-512" hashValue="N9wbE4UX1v9Bf/c2GBCYMrXQYnKi39DUnnqRfN5BW2dMm3ZCf5vqnxfnuBLiS5WyMQRAWiWeMB3k0VAWRiY4fQ==" saltValue="GAgeiAVQoImItkP4hPqAlhb87aZCLwpdvFKBg/YPhthXfOuBcOR/wN9M15rwW+/Fuve+XCOnUniTV6Dk7+eg8w==" spinCount="100000" sheet="1" objects="1" scenarios="1" formatColumns="0" formatRows="0" autoFilter="0"/>
  <autoFilter ref="C129:K739"/>
  <mergeCells count="9">
    <mergeCell ref="E87:H87"/>
    <mergeCell ref="E120:H120"/>
    <mergeCell ref="E122:H122"/>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100" orientation="portrait"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8"/>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8"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8"/>
      <c r="L2" s="311"/>
      <c r="M2" s="311"/>
      <c r="N2" s="311"/>
      <c r="O2" s="311"/>
      <c r="P2" s="311"/>
      <c r="Q2" s="311"/>
      <c r="R2" s="311"/>
      <c r="S2" s="311"/>
      <c r="T2" s="311"/>
      <c r="U2" s="311"/>
      <c r="V2" s="311"/>
      <c r="AT2" s="17" t="s">
        <v>96</v>
      </c>
    </row>
    <row r="3" spans="1:46" s="1" customFormat="1" ht="6.95" customHeight="1">
      <c r="B3" s="109"/>
      <c r="C3" s="110"/>
      <c r="D3" s="110"/>
      <c r="E3" s="110"/>
      <c r="F3" s="110"/>
      <c r="G3" s="110"/>
      <c r="H3" s="110"/>
      <c r="I3" s="111"/>
      <c r="J3" s="110"/>
      <c r="K3" s="110"/>
      <c r="L3" s="20"/>
      <c r="AT3" s="17" t="s">
        <v>90</v>
      </c>
    </row>
    <row r="4" spans="1:46" s="1" customFormat="1" ht="24.95" customHeight="1">
      <c r="B4" s="20"/>
      <c r="D4" s="112" t="s">
        <v>103</v>
      </c>
      <c r="I4" s="108"/>
      <c r="L4" s="20"/>
      <c r="M4" s="113" t="s">
        <v>10</v>
      </c>
      <c r="AT4" s="17" t="s">
        <v>4</v>
      </c>
    </row>
    <row r="5" spans="1:46" s="1" customFormat="1" ht="6.95" customHeight="1">
      <c r="B5" s="20"/>
      <c r="I5" s="108"/>
      <c r="L5" s="20"/>
    </row>
    <row r="6" spans="1:46" s="1" customFormat="1" ht="12" customHeight="1">
      <c r="B6" s="20"/>
      <c r="D6" s="114" t="s">
        <v>16</v>
      </c>
      <c r="I6" s="108"/>
      <c r="L6" s="20"/>
    </row>
    <row r="7" spans="1:46" s="1" customFormat="1" ht="16.5" customHeight="1">
      <c r="B7" s="20"/>
      <c r="E7" s="312" t="str">
        <f>'Rekapitulace stavby'!K6</f>
        <v>Prosecká, Praha 8 (úsek U Pekařky - Na Rozhraní), číslo akce 999049</v>
      </c>
      <c r="F7" s="313"/>
      <c r="G7" s="313"/>
      <c r="H7" s="313"/>
      <c r="I7" s="108"/>
      <c r="L7" s="20"/>
    </row>
    <row r="8" spans="1:46" s="2" customFormat="1" ht="12" customHeight="1">
      <c r="A8" s="34"/>
      <c r="B8" s="39"/>
      <c r="C8" s="34"/>
      <c r="D8" s="114" t="s">
        <v>104</v>
      </c>
      <c r="E8" s="34"/>
      <c r="F8" s="34"/>
      <c r="G8" s="34"/>
      <c r="H8" s="34"/>
      <c r="I8" s="115"/>
      <c r="J8" s="34"/>
      <c r="K8" s="34"/>
      <c r="L8" s="51"/>
      <c r="S8" s="34"/>
      <c r="T8" s="34"/>
      <c r="U8" s="34"/>
      <c r="V8" s="34"/>
      <c r="W8" s="34"/>
      <c r="X8" s="34"/>
      <c r="Y8" s="34"/>
      <c r="Z8" s="34"/>
      <c r="AA8" s="34"/>
      <c r="AB8" s="34"/>
      <c r="AC8" s="34"/>
      <c r="AD8" s="34"/>
      <c r="AE8" s="34"/>
    </row>
    <row r="9" spans="1:46" s="2" customFormat="1" ht="16.5" customHeight="1">
      <c r="A9" s="34"/>
      <c r="B9" s="39"/>
      <c r="C9" s="34"/>
      <c r="D9" s="34"/>
      <c r="E9" s="314" t="s">
        <v>1377</v>
      </c>
      <c r="F9" s="315"/>
      <c r="G9" s="315"/>
      <c r="H9" s="315"/>
      <c r="I9" s="115"/>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4" t="s">
        <v>21</v>
      </c>
      <c r="E12" s="34"/>
      <c r="F12" s="116" t="s">
        <v>22</v>
      </c>
      <c r="G12" s="34"/>
      <c r="H12" s="34"/>
      <c r="I12" s="117" t="s">
        <v>23</v>
      </c>
      <c r="J12" s="118" t="str">
        <f>'Rekapitulace stavby'!AN8</f>
        <v>13. 2. 2020</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4" t="s">
        <v>25</v>
      </c>
      <c r="E14" s="34"/>
      <c r="F14" s="34"/>
      <c r="G14" s="34"/>
      <c r="H14" s="34"/>
      <c r="I14" s="117" t="s">
        <v>26</v>
      </c>
      <c r="J14" s="116" t="s">
        <v>27</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6" t="s">
        <v>28</v>
      </c>
      <c r="F15" s="34"/>
      <c r="G15" s="34"/>
      <c r="H15" s="34"/>
      <c r="I15" s="117" t="s">
        <v>29</v>
      </c>
      <c r="J15" s="116" t="s">
        <v>30</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31</v>
      </c>
      <c r="E17" s="34"/>
      <c r="F17" s="34"/>
      <c r="G17" s="34"/>
      <c r="H17" s="34"/>
      <c r="I17" s="117" t="s">
        <v>26</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6" t="str">
        <f>'Rekapitulace stavby'!E14</f>
        <v>Vyplň údaj</v>
      </c>
      <c r="F18" s="317"/>
      <c r="G18" s="317"/>
      <c r="H18" s="317"/>
      <c r="I18" s="117" t="s">
        <v>29</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33</v>
      </c>
      <c r="E20" s="34"/>
      <c r="F20" s="34"/>
      <c r="G20" s="34"/>
      <c r="H20" s="34"/>
      <c r="I20" s="117" t="s">
        <v>26</v>
      </c>
      <c r="J20" s="116" t="s">
        <v>34</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35</v>
      </c>
      <c r="F21" s="34"/>
      <c r="G21" s="34"/>
      <c r="H21" s="34"/>
      <c r="I21" s="117" t="s">
        <v>29</v>
      </c>
      <c r="J21" s="116" t="s">
        <v>36</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37</v>
      </c>
      <c r="E23" s="34"/>
      <c r="F23" s="34"/>
      <c r="G23" s="34"/>
      <c r="H23" s="34"/>
      <c r="I23" s="117" t="s">
        <v>26</v>
      </c>
      <c r="J23" s="116" t="s">
        <v>34</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
        <v>35</v>
      </c>
      <c r="F24" s="34"/>
      <c r="G24" s="34"/>
      <c r="H24" s="34"/>
      <c r="I24" s="117" t="s">
        <v>29</v>
      </c>
      <c r="J24" s="116" t="s">
        <v>36</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39</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40</v>
      </c>
      <c r="E30" s="34"/>
      <c r="F30" s="34"/>
      <c r="G30" s="34"/>
      <c r="H30" s="34"/>
      <c r="I30" s="115"/>
      <c r="J30" s="126">
        <f>ROUND(J123,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42</v>
      </c>
      <c r="G32" s="34"/>
      <c r="H32" s="34"/>
      <c r="I32" s="128" t="s">
        <v>41</v>
      </c>
      <c r="J32" s="127" t="s">
        <v>43</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44</v>
      </c>
      <c r="E33" s="114" t="s">
        <v>45</v>
      </c>
      <c r="F33" s="130">
        <f>ROUND((SUM(BE123:BE197)),  2)</f>
        <v>0</v>
      </c>
      <c r="G33" s="34"/>
      <c r="H33" s="34"/>
      <c r="I33" s="131">
        <v>0.21</v>
      </c>
      <c r="J33" s="130">
        <f>ROUND(((SUM(BE123:BE197))*I33),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46</v>
      </c>
      <c r="F34" s="130">
        <f>ROUND((SUM(BF123:BF197)),  2)</f>
        <v>0</v>
      </c>
      <c r="G34" s="34"/>
      <c r="H34" s="34"/>
      <c r="I34" s="131">
        <v>0.15</v>
      </c>
      <c r="J34" s="130">
        <f>ROUND(((SUM(BF123:BF197))*I34),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4" t="s">
        <v>47</v>
      </c>
      <c r="F35" s="130">
        <f>ROUND((SUM(BG123:BG197)),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4" t="s">
        <v>48</v>
      </c>
      <c r="F36" s="130">
        <f>ROUND((SUM(BH123:BH197)),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4" t="s">
        <v>49</v>
      </c>
      <c r="F37" s="130">
        <f>ROUND((SUM(BI123:BI197)),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50</v>
      </c>
      <c r="E39" s="134"/>
      <c r="F39" s="134"/>
      <c r="G39" s="135" t="s">
        <v>51</v>
      </c>
      <c r="H39" s="136" t="s">
        <v>52</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1:31" s="1" customFormat="1" ht="14.45" customHeight="1">
      <c r="B41" s="20"/>
      <c r="I41" s="108"/>
      <c r="L41" s="20"/>
    </row>
    <row r="42" spans="1:31" s="1" customFormat="1" ht="14.45" customHeight="1">
      <c r="B42" s="20"/>
      <c r="I42" s="108"/>
      <c r="L42" s="20"/>
    </row>
    <row r="43" spans="1:31" s="1" customFormat="1" ht="14.45" customHeight="1">
      <c r="B43" s="20"/>
      <c r="I43" s="108"/>
      <c r="L43" s="20"/>
    </row>
    <row r="44" spans="1:31" s="1" customFormat="1" ht="14.45" customHeight="1">
      <c r="B44" s="20"/>
      <c r="I44" s="108"/>
      <c r="L44" s="20"/>
    </row>
    <row r="45" spans="1:31" s="1" customFormat="1" ht="14.45" customHeight="1">
      <c r="B45" s="20"/>
      <c r="I45" s="108"/>
      <c r="L45" s="20"/>
    </row>
    <row r="46" spans="1:31" s="1" customFormat="1" ht="14.45" customHeight="1">
      <c r="B46" s="20"/>
      <c r="I46" s="108"/>
      <c r="L46" s="20"/>
    </row>
    <row r="47" spans="1:31" s="1" customFormat="1" ht="14.45" customHeight="1">
      <c r="B47" s="20"/>
      <c r="I47" s="108"/>
      <c r="L47" s="20"/>
    </row>
    <row r="48" spans="1:31" s="1" customFormat="1" ht="14.45" customHeight="1">
      <c r="B48" s="20"/>
      <c r="I48" s="108"/>
      <c r="L48" s="20"/>
    </row>
    <row r="49" spans="1:31" s="1" customFormat="1" ht="14.45" customHeight="1">
      <c r="B49" s="20"/>
      <c r="I49" s="108"/>
      <c r="L49" s="20"/>
    </row>
    <row r="50" spans="1:31" s="2" customFormat="1" ht="14.45" customHeight="1">
      <c r="B50" s="51"/>
      <c r="D50" s="140" t="s">
        <v>53</v>
      </c>
      <c r="E50" s="141"/>
      <c r="F50" s="141"/>
      <c r="G50" s="140" t="s">
        <v>54</v>
      </c>
      <c r="H50" s="141"/>
      <c r="I50" s="142"/>
      <c r="J50" s="141"/>
      <c r="K50" s="141"/>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3" t="s">
        <v>55</v>
      </c>
      <c r="E61" s="144"/>
      <c r="F61" s="145" t="s">
        <v>56</v>
      </c>
      <c r="G61" s="143" t="s">
        <v>55</v>
      </c>
      <c r="H61" s="144"/>
      <c r="I61" s="146"/>
      <c r="J61" s="147" t="s">
        <v>56</v>
      </c>
      <c r="K61" s="144"/>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40" t="s">
        <v>57</v>
      </c>
      <c r="E65" s="148"/>
      <c r="F65" s="148"/>
      <c r="G65" s="140" t="s">
        <v>58</v>
      </c>
      <c r="H65" s="148"/>
      <c r="I65" s="149"/>
      <c r="J65" s="148"/>
      <c r="K65" s="14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3" t="s">
        <v>55</v>
      </c>
      <c r="E76" s="144"/>
      <c r="F76" s="145" t="s">
        <v>56</v>
      </c>
      <c r="G76" s="143" t="s">
        <v>55</v>
      </c>
      <c r="H76" s="144"/>
      <c r="I76" s="146"/>
      <c r="J76" s="147" t="s">
        <v>56</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47"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47" s="2" customFormat="1" ht="24.95" customHeight="1">
      <c r="A82" s="34"/>
      <c r="B82" s="35"/>
      <c r="C82" s="23" t="s">
        <v>106</v>
      </c>
      <c r="D82" s="36"/>
      <c r="E82" s="36"/>
      <c r="F82" s="36"/>
      <c r="G82" s="36"/>
      <c r="H82" s="36"/>
      <c r="I82" s="115"/>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19" t="str">
        <f>E7</f>
        <v>Prosecká, Praha 8 (úsek U Pekařky - Na Rozhraní), číslo akce 999049</v>
      </c>
      <c r="F85" s="320"/>
      <c r="G85" s="320"/>
      <c r="H85" s="320"/>
      <c r="I85" s="115"/>
      <c r="J85" s="36"/>
      <c r="K85" s="36"/>
      <c r="L85" s="51"/>
      <c r="S85" s="34"/>
      <c r="T85" s="34"/>
      <c r="U85" s="34"/>
      <c r="V85" s="34"/>
      <c r="W85" s="34"/>
      <c r="X85" s="34"/>
      <c r="Y85" s="34"/>
      <c r="Z85" s="34"/>
      <c r="AA85" s="34"/>
      <c r="AB85" s="34"/>
      <c r="AC85" s="34"/>
      <c r="AD85" s="34"/>
      <c r="AE85" s="34"/>
    </row>
    <row r="86" spans="1:47" s="2" customFormat="1" ht="12" customHeight="1">
      <c r="A86" s="34"/>
      <c r="B86" s="35"/>
      <c r="C86" s="29" t="s">
        <v>104</v>
      </c>
      <c r="D86" s="36"/>
      <c r="E86" s="36"/>
      <c r="F86" s="36"/>
      <c r="G86" s="36"/>
      <c r="H86" s="36"/>
      <c r="I86" s="115"/>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71" t="str">
        <f>E9</f>
        <v>401 - SO21 Úprava TV</v>
      </c>
      <c r="F87" s="321"/>
      <c r="G87" s="321"/>
      <c r="H87" s="321"/>
      <c r="I87" s="115"/>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47" s="2" customFormat="1" ht="12" customHeight="1">
      <c r="A89" s="34"/>
      <c r="B89" s="35"/>
      <c r="C89" s="29" t="s">
        <v>21</v>
      </c>
      <c r="D89" s="36"/>
      <c r="E89" s="36"/>
      <c r="F89" s="27" t="str">
        <f>F12</f>
        <v>Praha 8</v>
      </c>
      <c r="G89" s="36"/>
      <c r="H89" s="36"/>
      <c r="I89" s="117" t="s">
        <v>23</v>
      </c>
      <c r="J89" s="66" t="str">
        <f>IF(J12="","",J12)</f>
        <v>13. 2. 2020</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47" s="2" customFormat="1" ht="15.2" customHeight="1">
      <c r="A91" s="34"/>
      <c r="B91" s="35"/>
      <c r="C91" s="29" t="s">
        <v>25</v>
      </c>
      <c r="D91" s="36"/>
      <c r="E91" s="36"/>
      <c r="F91" s="27" t="str">
        <f>E15</f>
        <v>Technická správa komunikací hl. m. Prahy, a.s.</v>
      </c>
      <c r="G91" s="36"/>
      <c r="H91" s="36"/>
      <c r="I91" s="117" t="s">
        <v>33</v>
      </c>
      <c r="J91" s="32" t="str">
        <f>E21</f>
        <v>Sinpps s.r.o</v>
      </c>
      <c r="K91" s="36"/>
      <c r="L91" s="51"/>
      <c r="S91" s="34"/>
      <c r="T91" s="34"/>
      <c r="U91" s="34"/>
      <c r="V91" s="34"/>
      <c r="W91" s="34"/>
      <c r="X91" s="34"/>
      <c r="Y91" s="34"/>
      <c r="Z91" s="34"/>
      <c r="AA91" s="34"/>
      <c r="AB91" s="34"/>
      <c r="AC91" s="34"/>
      <c r="AD91" s="34"/>
      <c r="AE91" s="34"/>
    </row>
    <row r="92" spans="1:47" s="2" customFormat="1" ht="15.2" customHeight="1">
      <c r="A92" s="34"/>
      <c r="B92" s="35"/>
      <c r="C92" s="29" t="s">
        <v>31</v>
      </c>
      <c r="D92" s="36"/>
      <c r="E92" s="36"/>
      <c r="F92" s="27" t="str">
        <f>IF(E18="","",E18)</f>
        <v>Vyplň údaj</v>
      </c>
      <c r="G92" s="36"/>
      <c r="H92" s="36"/>
      <c r="I92" s="117" t="s">
        <v>37</v>
      </c>
      <c r="J92" s="32" t="str">
        <f>E24</f>
        <v>Sinpps s.r.o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47" s="2" customFormat="1" ht="29.25" customHeight="1">
      <c r="A94" s="34"/>
      <c r="B94" s="35"/>
      <c r="C94" s="156" t="s">
        <v>107</v>
      </c>
      <c r="D94" s="157"/>
      <c r="E94" s="157"/>
      <c r="F94" s="157"/>
      <c r="G94" s="157"/>
      <c r="H94" s="157"/>
      <c r="I94" s="158"/>
      <c r="J94" s="159" t="s">
        <v>108</v>
      </c>
      <c r="K94" s="157"/>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109</v>
      </c>
      <c r="D96" s="36"/>
      <c r="E96" s="36"/>
      <c r="F96" s="36"/>
      <c r="G96" s="36"/>
      <c r="H96" s="36"/>
      <c r="I96" s="115"/>
      <c r="J96" s="84">
        <f>J123</f>
        <v>0</v>
      </c>
      <c r="K96" s="36"/>
      <c r="L96" s="51"/>
      <c r="S96" s="34"/>
      <c r="T96" s="34"/>
      <c r="U96" s="34"/>
      <c r="V96" s="34"/>
      <c r="W96" s="34"/>
      <c r="X96" s="34"/>
      <c r="Y96" s="34"/>
      <c r="Z96" s="34"/>
      <c r="AA96" s="34"/>
      <c r="AB96" s="34"/>
      <c r="AC96" s="34"/>
      <c r="AD96" s="34"/>
      <c r="AE96" s="34"/>
      <c r="AU96" s="17" t="s">
        <v>110</v>
      </c>
    </row>
    <row r="97" spans="1:31" s="9" customFormat="1" ht="24.95" customHeight="1">
      <c r="B97" s="161"/>
      <c r="C97" s="162"/>
      <c r="D97" s="163" t="s">
        <v>1378</v>
      </c>
      <c r="E97" s="164"/>
      <c r="F97" s="164"/>
      <c r="G97" s="164"/>
      <c r="H97" s="164"/>
      <c r="I97" s="165"/>
      <c r="J97" s="166">
        <f>J124</f>
        <v>0</v>
      </c>
      <c r="K97" s="162"/>
      <c r="L97" s="167"/>
    </row>
    <row r="98" spans="1:31" s="10" customFormat="1" ht="19.899999999999999" customHeight="1">
      <c r="B98" s="168"/>
      <c r="C98" s="169"/>
      <c r="D98" s="170" t="s">
        <v>1379</v>
      </c>
      <c r="E98" s="171"/>
      <c r="F98" s="171"/>
      <c r="G98" s="171"/>
      <c r="H98" s="171"/>
      <c r="I98" s="172"/>
      <c r="J98" s="173">
        <f>J125</f>
        <v>0</v>
      </c>
      <c r="K98" s="169"/>
      <c r="L98" s="174"/>
    </row>
    <row r="99" spans="1:31" s="10" customFormat="1" ht="19.899999999999999" customHeight="1">
      <c r="B99" s="168"/>
      <c r="C99" s="169"/>
      <c r="D99" s="170" t="s">
        <v>1380</v>
      </c>
      <c r="E99" s="171"/>
      <c r="F99" s="171"/>
      <c r="G99" s="171"/>
      <c r="H99" s="171"/>
      <c r="I99" s="172"/>
      <c r="J99" s="173">
        <f>J141</f>
        <v>0</v>
      </c>
      <c r="K99" s="169"/>
      <c r="L99" s="174"/>
    </row>
    <row r="100" spans="1:31" s="10" customFormat="1" ht="19.899999999999999" customHeight="1">
      <c r="B100" s="168"/>
      <c r="C100" s="169"/>
      <c r="D100" s="170" t="s">
        <v>1381</v>
      </c>
      <c r="E100" s="171"/>
      <c r="F100" s="171"/>
      <c r="G100" s="171"/>
      <c r="H100" s="171"/>
      <c r="I100" s="172"/>
      <c r="J100" s="173">
        <f>J155</f>
        <v>0</v>
      </c>
      <c r="K100" s="169"/>
      <c r="L100" s="174"/>
    </row>
    <row r="101" spans="1:31" s="10" customFormat="1" ht="19.899999999999999" customHeight="1">
      <c r="B101" s="168"/>
      <c r="C101" s="169"/>
      <c r="D101" s="170" t="s">
        <v>1382</v>
      </c>
      <c r="E101" s="171"/>
      <c r="F101" s="171"/>
      <c r="G101" s="171"/>
      <c r="H101" s="171"/>
      <c r="I101" s="172"/>
      <c r="J101" s="173">
        <f>J159</f>
        <v>0</v>
      </c>
      <c r="K101" s="169"/>
      <c r="L101" s="174"/>
    </row>
    <row r="102" spans="1:31" s="10" customFormat="1" ht="19.899999999999999" customHeight="1">
      <c r="B102" s="168"/>
      <c r="C102" s="169"/>
      <c r="D102" s="170" t="s">
        <v>118</v>
      </c>
      <c r="E102" s="171"/>
      <c r="F102" s="171"/>
      <c r="G102" s="171"/>
      <c r="H102" s="171"/>
      <c r="I102" s="172"/>
      <c r="J102" s="173">
        <f>J183</f>
        <v>0</v>
      </c>
      <c r="K102" s="169"/>
      <c r="L102" s="174"/>
    </row>
    <row r="103" spans="1:31" s="10" customFormat="1" ht="19.899999999999999" customHeight="1">
      <c r="B103" s="168"/>
      <c r="C103" s="169"/>
      <c r="D103" s="170" t="s">
        <v>1383</v>
      </c>
      <c r="E103" s="171"/>
      <c r="F103" s="171"/>
      <c r="G103" s="171"/>
      <c r="H103" s="171"/>
      <c r="I103" s="172"/>
      <c r="J103" s="173">
        <f>J191</f>
        <v>0</v>
      </c>
      <c r="K103" s="169"/>
      <c r="L103" s="174"/>
    </row>
    <row r="104" spans="1:31" s="2" customFormat="1" ht="21.75" customHeight="1">
      <c r="A104" s="34"/>
      <c r="B104" s="35"/>
      <c r="C104" s="36"/>
      <c r="D104" s="36"/>
      <c r="E104" s="36"/>
      <c r="F104" s="36"/>
      <c r="G104" s="36"/>
      <c r="H104" s="36"/>
      <c r="I104" s="115"/>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152"/>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155"/>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119</v>
      </c>
      <c r="D110" s="36"/>
      <c r="E110" s="36"/>
      <c r="F110" s="36"/>
      <c r="G110" s="36"/>
      <c r="H110" s="36"/>
      <c r="I110" s="115"/>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65" s="2" customFormat="1" ht="16.5" customHeight="1">
      <c r="A113" s="34"/>
      <c r="B113" s="35"/>
      <c r="C113" s="36"/>
      <c r="D113" s="36"/>
      <c r="E113" s="319" t="str">
        <f>E7</f>
        <v>Prosecká, Praha 8 (úsek U Pekařky - Na Rozhraní), číslo akce 999049</v>
      </c>
      <c r="F113" s="320"/>
      <c r="G113" s="320"/>
      <c r="H113" s="320"/>
      <c r="I113" s="115"/>
      <c r="J113" s="36"/>
      <c r="K113" s="36"/>
      <c r="L113" s="51"/>
      <c r="S113" s="34"/>
      <c r="T113" s="34"/>
      <c r="U113" s="34"/>
      <c r="V113" s="34"/>
      <c r="W113" s="34"/>
      <c r="X113" s="34"/>
      <c r="Y113" s="34"/>
      <c r="Z113" s="34"/>
      <c r="AA113" s="34"/>
      <c r="AB113" s="34"/>
      <c r="AC113" s="34"/>
      <c r="AD113" s="34"/>
      <c r="AE113" s="34"/>
    </row>
    <row r="114" spans="1:65" s="2" customFormat="1" ht="12" customHeight="1">
      <c r="A114" s="34"/>
      <c r="B114" s="35"/>
      <c r="C114" s="29" t="s">
        <v>104</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65" s="2" customFormat="1" ht="16.5" customHeight="1">
      <c r="A115" s="34"/>
      <c r="B115" s="35"/>
      <c r="C115" s="36"/>
      <c r="D115" s="36"/>
      <c r="E115" s="271" t="str">
        <f>E9</f>
        <v>401 - SO21 Úprava TV</v>
      </c>
      <c r="F115" s="321"/>
      <c r="G115" s="321"/>
      <c r="H115" s="321"/>
      <c r="I115" s="115"/>
      <c r="J115" s="36"/>
      <c r="K115" s="36"/>
      <c r="L115" s="51"/>
      <c r="S115" s="34"/>
      <c r="T115" s="34"/>
      <c r="U115" s="34"/>
      <c r="V115" s="34"/>
      <c r="W115" s="34"/>
      <c r="X115" s="34"/>
      <c r="Y115" s="34"/>
      <c r="Z115" s="34"/>
      <c r="AA115" s="34"/>
      <c r="AB115" s="34"/>
      <c r="AC115" s="34"/>
      <c r="AD115" s="34"/>
      <c r="AE115" s="34"/>
    </row>
    <row r="116" spans="1:65" s="2" customFormat="1" ht="6.95" customHeight="1">
      <c r="A116" s="34"/>
      <c r="B116" s="35"/>
      <c r="C116" s="36"/>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65" s="2" customFormat="1" ht="12" customHeight="1">
      <c r="A117" s="34"/>
      <c r="B117" s="35"/>
      <c r="C117" s="29" t="s">
        <v>21</v>
      </c>
      <c r="D117" s="36"/>
      <c r="E117" s="36"/>
      <c r="F117" s="27" t="str">
        <f>F12</f>
        <v>Praha 8</v>
      </c>
      <c r="G117" s="36"/>
      <c r="H117" s="36"/>
      <c r="I117" s="117" t="s">
        <v>23</v>
      </c>
      <c r="J117" s="66" t="str">
        <f>IF(J12="","",J12)</f>
        <v>13. 2. 2020</v>
      </c>
      <c r="K117" s="36"/>
      <c r="L117" s="51"/>
      <c r="S117" s="34"/>
      <c r="T117" s="34"/>
      <c r="U117" s="34"/>
      <c r="V117" s="34"/>
      <c r="W117" s="34"/>
      <c r="X117" s="34"/>
      <c r="Y117" s="34"/>
      <c r="Z117" s="34"/>
      <c r="AA117" s="34"/>
      <c r="AB117" s="34"/>
      <c r="AC117" s="34"/>
      <c r="AD117" s="34"/>
      <c r="AE117" s="34"/>
    </row>
    <row r="118" spans="1:65" s="2" customFormat="1" ht="6.95"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65" s="2" customFormat="1" ht="15.2" customHeight="1">
      <c r="A119" s="34"/>
      <c r="B119" s="35"/>
      <c r="C119" s="29" t="s">
        <v>25</v>
      </c>
      <c r="D119" s="36"/>
      <c r="E119" s="36"/>
      <c r="F119" s="27" t="str">
        <f>E15</f>
        <v>Technická správa komunikací hl. m. Prahy, a.s.</v>
      </c>
      <c r="G119" s="36"/>
      <c r="H119" s="36"/>
      <c r="I119" s="117" t="s">
        <v>33</v>
      </c>
      <c r="J119" s="32" t="str">
        <f>E21</f>
        <v>Sinpps s.r.o</v>
      </c>
      <c r="K119" s="36"/>
      <c r="L119" s="51"/>
      <c r="S119" s="34"/>
      <c r="T119" s="34"/>
      <c r="U119" s="34"/>
      <c r="V119" s="34"/>
      <c r="W119" s="34"/>
      <c r="X119" s="34"/>
      <c r="Y119" s="34"/>
      <c r="Z119" s="34"/>
      <c r="AA119" s="34"/>
      <c r="AB119" s="34"/>
      <c r="AC119" s="34"/>
      <c r="AD119" s="34"/>
      <c r="AE119" s="34"/>
    </row>
    <row r="120" spans="1:65" s="2" customFormat="1" ht="15.2" customHeight="1">
      <c r="A120" s="34"/>
      <c r="B120" s="35"/>
      <c r="C120" s="29" t="s">
        <v>31</v>
      </c>
      <c r="D120" s="36"/>
      <c r="E120" s="36"/>
      <c r="F120" s="27" t="str">
        <f>IF(E18="","",E18)</f>
        <v>Vyplň údaj</v>
      </c>
      <c r="G120" s="36"/>
      <c r="H120" s="36"/>
      <c r="I120" s="117" t="s">
        <v>37</v>
      </c>
      <c r="J120" s="32" t="str">
        <f>E24</f>
        <v>Sinpps s.r.o</v>
      </c>
      <c r="K120" s="36"/>
      <c r="L120" s="51"/>
      <c r="S120" s="34"/>
      <c r="T120" s="34"/>
      <c r="U120" s="34"/>
      <c r="V120" s="34"/>
      <c r="W120" s="34"/>
      <c r="X120" s="34"/>
      <c r="Y120" s="34"/>
      <c r="Z120" s="34"/>
      <c r="AA120" s="34"/>
      <c r="AB120" s="34"/>
      <c r="AC120" s="34"/>
      <c r="AD120" s="34"/>
      <c r="AE120" s="34"/>
    </row>
    <row r="121" spans="1:65" s="2" customFormat="1" ht="10.35" customHeight="1">
      <c r="A121" s="34"/>
      <c r="B121" s="35"/>
      <c r="C121" s="36"/>
      <c r="D121" s="36"/>
      <c r="E121" s="36"/>
      <c r="F121" s="36"/>
      <c r="G121" s="36"/>
      <c r="H121" s="36"/>
      <c r="I121" s="115"/>
      <c r="J121" s="36"/>
      <c r="K121" s="36"/>
      <c r="L121" s="51"/>
      <c r="S121" s="34"/>
      <c r="T121" s="34"/>
      <c r="U121" s="34"/>
      <c r="V121" s="34"/>
      <c r="W121" s="34"/>
      <c r="X121" s="34"/>
      <c r="Y121" s="34"/>
      <c r="Z121" s="34"/>
      <c r="AA121" s="34"/>
      <c r="AB121" s="34"/>
      <c r="AC121" s="34"/>
      <c r="AD121" s="34"/>
      <c r="AE121" s="34"/>
    </row>
    <row r="122" spans="1:65" s="11" customFormat="1" ht="29.25" customHeight="1">
      <c r="A122" s="175"/>
      <c r="B122" s="176"/>
      <c r="C122" s="177" t="s">
        <v>120</v>
      </c>
      <c r="D122" s="178" t="s">
        <v>65</v>
      </c>
      <c r="E122" s="178" t="s">
        <v>61</v>
      </c>
      <c r="F122" s="178" t="s">
        <v>62</v>
      </c>
      <c r="G122" s="178" t="s">
        <v>121</v>
      </c>
      <c r="H122" s="178" t="s">
        <v>122</v>
      </c>
      <c r="I122" s="179" t="s">
        <v>123</v>
      </c>
      <c r="J122" s="178" t="s">
        <v>108</v>
      </c>
      <c r="K122" s="180" t="s">
        <v>124</v>
      </c>
      <c r="L122" s="181"/>
      <c r="M122" s="75" t="s">
        <v>1</v>
      </c>
      <c r="N122" s="76" t="s">
        <v>44</v>
      </c>
      <c r="O122" s="76" t="s">
        <v>125</v>
      </c>
      <c r="P122" s="76" t="s">
        <v>126</v>
      </c>
      <c r="Q122" s="76" t="s">
        <v>127</v>
      </c>
      <c r="R122" s="76" t="s">
        <v>128</v>
      </c>
      <c r="S122" s="76" t="s">
        <v>129</v>
      </c>
      <c r="T122" s="77" t="s">
        <v>130</v>
      </c>
      <c r="U122" s="175"/>
      <c r="V122" s="175"/>
      <c r="W122" s="175"/>
      <c r="X122" s="175"/>
      <c r="Y122" s="175"/>
      <c r="Z122" s="175"/>
      <c r="AA122" s="175"/>
      <c r="AB122" s="175"/>
      <c r="AC122" s="175"/>
      <c r="AD122" s="175"/>
      <c r="AE122" s="175"/>
    </row>
    <row r="123" spans="1:65" s="2" customFormat="1" ht="22.9" customHeight="1">
      <c r="A123" s="34"/>
      <c r="B123" s="35"/>
      <c r="C123" s="82" t="s">
        <v>131</v>
      </c>
      <c r="D123" s="36"/>
      <c r="E123" s="36"/>
      <c r="F123" s="36"/>
      <c r="G123" s="36"/>
      <c r="H123" s="36"/>
      <c r="I123" s="115"/>
      <c r="J123" s="182">
        <f>BK123</f>
        <v>0</v>
      </c>
      <c r="K123" s="36"/>
      <c r="L123" s="39"/>
      <c r="M123" s="78"/>
      <c r="N123" s="183"/>
      <c r="O123" s="79"/>
      <c r="P123" s="184">
        <f>P124</f>
        <v>0</v>
      </c>
      <c r="Q123" s="79"/>
      <c r="R123" s="184">
        <f>R124</f>
        <v>16.324818499999999</v>
      </c>
      <c r="S123" s="79"/>
      <c r="T123" s="185">
        <f>T124</f>
        <v>0</v>
      </c>
      <c r="U123" s="34"/>
      <c r="V123" s="34"/>
      <c r="W123" s="34"/>
      <c r="X123" s="34"/>
      <c r="Y123" s="34"/>
      <c r="Z123" s="34"/>
      <c r="AA123" s="34"/>
      <c r="AB123" s="34"/>
      <c r="AC123" s="34"/>
      <c r="AD123" s="34"/>
      <c r="AE123" s="34"/>
      <c r="AT123" s="17" t="s">
        <v>79</v>
      </c>
      <c r="AU123" s="17" t="s">
        <v>110</v>
      </c>
      <c r="BK123" s="186">
        <f>BK124</f>
        <v>0</v>
      </c>
    </row>
    <row r="124" spans="1:65" s="12" customFormat="1" ht="25.9" customHeight="1">
      <c r="B124" s="187"/>
      <c r="C124" s="188"/>
      <c r="D124" s="189" t="s">
        <v>79</v>
      </c>
      <c r="E124" s="190" t="s">
        <v>471</v>
      </c>
      <c r="F124" s="190" t="s">
        <v>1384</v>
      </c>
      <c r="G124" s="188"/>
      <c r="H124" s="188"/>
      <c r="I124" s="191"/>
      <c r="J124" s="192">
        <f>BK124</f>
        <v>0</v>
      </c>
      <c r="K124" s="188"/>
      <c r="L124" s="193"/>
      <c r="M124" s="194"/>
      <c r="N124" s="195"/>
      <c r="O124" s="195"/>
      <c r="P124" s="196">
        <f>P125+P141+P155+P159+P183+P191</f>
        <v>0</v>
      </c>
      <c r="Q124" s="195"/>
      <c r="R124" s="196">
        <f>R125+R141+R155+R159+R183+R191</f>
        <v>16.324818499999999</v>
      </c>
      <c r="S124" s="195"/>
      <c r="T124" s="197">
        <f>T125+T141+T155+T159+T183+T191</f>
        <v>0</v>
      </c>
      <c r="AR124" s="198" t="s">
        <v>144</v>
      </c>
      <c r="AT124" s="199" t="s">
        <v>79</v>
      </c>
      <c r="AU124" s="199" t="s">
        <v>80</v>
      </c>
      <c r="AY124" s="198" t="s">
        <v>134</v>
      </c>
      <c r="BK124" s="200">
        <f>BK125+BK141+BK155+BK159+BK183+BK191</f>
        <v>0</v>
      </c>
    </row>
    <row r="125" spans="1:65" s="12" customFormat="1" ht="22.9" customHeight="1">
      <c r="B125" s="187"/>
      <c r="C125" s="188"/>
      <c r="D125" s="189" t="s">
        <v>79</v>
      </c>
      <c r="E125" s="201" t="s">
        <v>1385</v>
      </c>
      <c r="F125" s="201" t="s">
        <v>1386</v>
      </c>
      <c r="G125" s="188"/>
      <c r="H125" s="188"/>
      <c r="I125" s="191"/>
      <c r="J125" s="202">
        <f>BK125</f>
        <v>0</v>
      </c>
      <c r="K125" s="188"/>
      <c r="L125" s="193"/>
      <c r="M125" s="194"/>
      <c r="N125" s="195"/>
      <c r="O125" s="195"/>
      <c r="P125" s="196">
        <f>SUM(P126:P140)</f>
        <v>0</v>
      </c>
      <c r="Q125" s="195"/>
      <c r="R125" s="196">
        <f>SUM(R126:R140)</f>
        <v>0</v>
      </c>
      <c r="S125" s="195"/>
      <c r="T125" s="197">
        <f>SUM(T126:T140)</f>
        <v>0</v>
      </c>
      <c r="AR125" s="198" t="s">
        <v>144</v>
      </c>
      <c r="AT125" s="199" t="s">
        <v>79</v>
      </c>
      <c r="AU125" s="199" t="s">
        <v>88</v>
      </c>
      <c r="AY125" s="198" t="s">
        <v>134</v>
      </c>
      <c r="BK125" s="200">
        <f>SUM(BK126:BK140)</f>
        <v>0</v>
      </c>
    </row>
    <row r="126" spans="1:65" s="2" customFormat="1" ht="16.5" customHeight="1">
      <c r="A126" s="34"/>
      <c r="B126" s="35"/>
      <c r="C126" s="203" t="s">
        <v>88</v>
      </c>
      <c r="D126" s="203" t="s">
        <v>138</v>
      </c>
      <c r="E126" s="204" t="s">
        <v>1387</v>
      </c>
      <c r="F126" s="205" t="s">
        <v>1388</v>
      </c>
      <c r="G126" s="206" t="s">
        <v>584</v>
      </c>
      <c r="H126" s="207">
        <v>1</v>
      </c>
      <c r="I126" s="208"/>
      <c r="J126" s="209">
        <f t="shared" ref="J126:J140" si="0">ROUND(I126*H126,2)</f>
        <v>0</v>
      </c>
      <c r="K126" s="205" t="s">
        <v>1389</v>
      </c>
      <c r="L126" s="39"/>
      <c r="M126" s="210" t="s">
        <v>1</v>
      </c>
      <c r="N126" s="211" t="s">
        <v>45</v>
      </c>
      <c r="O126" s="71"/>
      <c r="P126" s="212">
        <f t="shared" ref="P126:P140" si="1">O126*H126</f>
        <v>0</v>
      </c>
      <c r="Q126" s="212">
        <v>0</v>
      </c>
      <c r="R126" s="212">
        <f t="shared" ref="R126:R140" si="2">Q126*H126</f>
        <v>0</v>
      </c>
      <c r="S126" s="212">
        <v>0</v>
      </c>
      <c r="T126" s="213">
        <f t="shared" ref="T126:T140" si="3">S126*H126</f>
        <v>0</v>
      </c>
      <c r="U126" s="34"/>
      <c r="V126" s="34"/>
      <c r="W126" s="34"/>
      <c r="X126" s="34"/>
      <c r="Y126" s="34"/>
      <c r="Z126" s="34"/>
      <c r="AA126" s="34"/>
      <c r="AB126" s="34"/>
      <c r="AC126" s="34"/>
      <c r="AD126" s="34"/>
      <c r="AE126" s="34"/>
      <c r="AR126" s="214" t="s">
        <v>616</v>
      </c>
      <c r="AT126" s="214" t="s">
        <v>138</v>
      </c>
      <c r="AU126" s="214" t="s">
        <v>90</v>
      </c>
      <c r="AY126" s="17" t="s">
        <v>134</v>
      </c>
      <c r="BE126" s="215">
        <f t="shared" ref="BE126:BE140" si="4">IF(N126="základní",J126,0)</f>
        <v>0</v>
      </c>
      <c r="BF126" s="215">
        <f t="shared" ref="BF126:BF140" si="5">IF(N126="snížená",J126,0)</f>
        <v>0</v>
      </c>
      <c r="BG126" s="215">
        <f t="shared" ref="BG126:BG140" si="6">IF(N126="zákl. přenesená",J126,0)</f>
        <v>0</v>
      </c>
      <c r="BH126" s="215">
        <f t="shared" ref="BH126:BH140" si="7">IF(N126="sníž. přenesená",J126,0)</f>
        <v>0</v>
      </c>
      <c r="BI126" s="215">
        <f t="shared" ref="BI126:BI140" si="8">IF(N126="nulová",J126,0)</f>
        <v>0</v>
      </c>
      <c r="BJ126" s="17" t="s">
        <v>88</v>
      </c>
      <c r="BK126" s="215">
        <f t="shared" ref="BK126:BK140" si="9">ROUND(I126*H126,2)</f>
        <v>0</v>
      </c>
      <c r="BL126" s="17" t="s">
        <v>616</v>
      </c>
      <c r="BM126" s="214" t="s">
        <v>1390</v>
      </c>
    </row>
    <row r="127" spans="1:65" s="2" customFormat="1" ht="21.75" customHeight="1">
      <c r="A127" s="34"/>
      <c r="B127" s="35"/>
      <c r="C127" s="203" t="s">
        <v>90</v>
      </c>
      <c r="D127" s="203" t="s">
        <v>138</v>
      </c>
      <c r="E127" s="204" t="s">
        <v>1391</v>
      </c>
      <c r="F127" s="205" t="s">
        <v>1392</v>
      </c>
      <c r="G127" s="206" t="s">
        <v>584</v>
      </c>
      <c r="H127" s="207">
        <v>2</v>
      </c>
      <c r="I127" s="208"/>
      <c r="J127" s="209">
        <f t="shared" si="0"/>
        <v>0</v>
      </c>
      <c r="K127" s="205" t="s">
        <v>1389</v>
      </c>
      <c r="L127" s="39"/>
      <c r="M127" s="210" t="s">
        <v>1</v>
      </c>
      <c r="N127" s="211" t="s">
        <v>45</v>
      </c>
      <c r="O127" s="71"/>
      <c r="P127" s="212">
        <f t="shared" si="1"/>
        <v>0</v>
      </c>
      <c r="Q127" s="212">
        <v>0</v>
      </c>
      <c r="R127" s="212">
        <f t="shared" si="2"/>
        <v>0</v>
      </c>
      <c r="S127" s="212">
        <v>0</v>
      </c>
      <c r="T127" s="213">
        <f t="shared" si="3"/>
        <v>0</v>
      </c>
      <c r="U127" s="34"/>
      <c r="V127" s="34"/>
      <c r="W127" s="34"/>
      <c r="X127" s="34"/>
      <c r="Y127" s="34"/>
      <c r="Z127" s="34"/>
      <c r="AA127" s="34"/>
      <c r="AB127" s="34"/>
      <c r="AC127" s="34"/>
      <c r="AD127" s="34"/>
      <c r="AE127" s="34"/>
      <c r="AR127" s="214" t="s">
        <v>616</v>
      </c>
      <c r="AT127" s="214" t="s">
        <v>138</v>
      </c>
      <c r="AU127" s="214" t="s">
        <v>90</v>
      </c>
      <c r="AY127" s="17" t="s">
        <v>134</v>
      </c>
      <c r="BE127" s="215">
        <f t="shared" si="4"/>
        <v>0</v>
      </c>
      <c r="BF127" s="215">
        <f t="shared" si="5"/>
        <v>0</v>
      </c>
      <c r="BG127" s="215">
        <f t="shared" si="6"/>
        <v>0</v>
      </c>
      <c r="BH127" s="215">
        <f t="shared" si="7"/>
        <v>0</v>
      </c>
      <c r="BI127" s="215">
        <f t="shared" si="8"/>
        <v>0</v>
      </c>
      <c r="BJ127" s="17" t="s">
        <v>88</v>
      </c>
      <c r="BK127" s="215">
        <f t="shared" si="9"/>
        <v>0</v>
      </c>
      <c r="BL127" s="17" t="s">
        <v>616</v>
      </c>
      <c r="BM127" s="214" t="s">
        <v>1393</v>
      </c>
    </row>
    <row r="128" spans="1:65" s="2" customFormat="1" ht="33" customHeight="1">
      <c r="A128" s="34"/>
      <c r="B128" s="35"/>
      <c r="C128" s="203" t="s">
        <v>144</v>
      </c>
      <c r="D128" s="203" t="s">
        <v>138</v>
      </c>
      <c r="E128" s="204" t="s">
        <v>1394</v>
      </c>
      <c r="F128" s="205" t="s">
        <v>1395</v>
      </c>
      <c r="G128" s="206" t="s">
        <v>584</v>
      </c>
      <c r="H128" s="207">
        <v>1</v>
      </c>
      <c r="I128" s="208"/>
      <c r="J128" s="209">
        <f t="shared" si="0"/>
        <v>0</v>
      </c>
      <c r="K128" s="205" t="s">
        <v>1389</v>
      </c>
      <c r="L128" s="39"/>
      <c r="M128" s="210" t="s">
        <v>1</v>
      </c>
      <c r="N128" s="211" t="s">
        <v>45</v>
      </c>
      <c r="O128" s="71"/>
      <c r="P128" s="212">
        <f t="shared" si="1"/>
        <v>0</v>
      </c>
      <c r="Q128" s="212">
        <v>0</v>
      </c>
      <c r="R128" s="212">
        <f t="shared" si="2"/>
        <v>0</v>
      </c>
      <c r="S128" s="212">
        <v>0</v>
      </c>
      <c r="T128" s="213">
        <f t="shared" si="3"/>
        <v>0</v>
      </c>
      <c r="U128" s="34"/>
      <c r="V128" s="34"/>
      <c r="W128" s="34"/>
      <c r="X128" s="34"/>
      <c r="Y128" s="34"/>
      <c r="Z128" s="34"/>
      <c r="AA128" s="34"/>
      <c r="AB128" s="34"/>
      <c r="AC128" s="34"/>
      <c r="AD128" s="34"/>
      <c r="AE128" s="34"/>
      <c r="AR128" s="214" t="s">
        <v>616</v>
      </c>
      <c r="AT128" s="214" t="s">
        <v>138</v>
      </c>
      <c r="AU128" s="214" t="s">
        <v>90</v>
      </c>
      <c r="AY128" s="17" t="s">
        <v>134</v>
      </c>
      <c r="BE128" s="215">
        <f t="shared" si="4"/>
        <v>0</v>
      </c>
      <c r="BF128" s="215">
        <f t="shared" si="5"/>
        <v>0</v>
      </c>
      <c r="BG128" s="215">
        <f t="shared" si="6"/>
        <v>0</v>
      </c>
      <c r="BH128" s="215">
        <f t="shared" si="7"/>
        <v>0</v>
      </c>
      <c r="BI128" s="215">
        <f t="shared" si="8"/>
        <v>0</v>
      </c>
      <c r="BJ128" s="17" t="s">
        <v>88</v>
      </c>
      <c r="BK128" s="215">
        <f t="shared" si="9"/>
        <v>0</v>
      </c>
      <c r="BL128" s="17" t="s">
        <v>616</v>
      </c>
      <c r="BM128" s="214" t="s">
        <v>1396</v>
      </c>
    </row>
    <row r="129" spans="1:65" s="2" customFormat="1" ht="33" customHeight="1">
      <c r="A129" s="34"/>
      <c r="B129" s="35"/>
      <c r="C129" s="203" t="s">
        <v>143</v>
      </c>
      <c r="D129" s="203" t="s">
        <v>138</v>
      </c>
      <c r="E129" s="204" t="s">
        <v>1397</v>
      </c>
      <c r="F129" s="205" t="s">
        <v>1398</v>
      </c>
      <c r="G129" s="206" t="s">
        <v>584</v>
      </c>
      <c r="H129" s="207">
        <v>3</v>
      </c>
      <c r="I129" s="208"/>
      <c r="J129" s="209">
        <f t="shared" si="0"/>
        <v>0</v>
      </c>
      <c r="K129" s="205" t="s">
        <v>1389</v>
      </c>
      <c r="L129" s="39"/>
      <c r="M129" s="210" t="s">
        <v>1</v>
      </c>
      <c r="N129" s="211" t="s">
        <v>45</v>
      </c>
      <c r="O129" s="71"/>
      <c r="P129" s="212">
        <f t="shared" si="1"/>
        <v>0</v>
      </c>
      <c r="Q129" s="212">
        <v>0</v>
      </c>
      <c r="R129" s="212">
        <f t="shared" si="2"/>
        <v>0</v>
      </c>
      <c r="S129" s="212">
        <v>0</v>
      </c>
      <c r="T129" s="213">
        <f t="shared" si="3"/>
        <v>0</v>
      </c>
      <c r="U129" s="34"/>
      <c r="V129" s="34"/>
      <c r="W129" s="34"/>
      <c r="X129" s="34"/>
      <c r="Y129" s="34"/>
      <c r="Z129" s="34"/>
      <c r="AA129" s="34"/>
      <c r="AB129" s="34"/>
      <c r="AC129" s="34"/>
      <c r="AD129" s="34"/>
      <c r="AE129" s="34"/>
      <c r="AR129" s="214" t="s">
        <v>616</v>
      </c>
      <c r="AT129" s="214" t="s">
        <v>138</v>
      </c>
      <c r="AU129" s="214" t="s">
        <v>90</v>
      </c>
      <c r="AY129" s="17" t="s">
        <v>134</v>
      </c>
      <c r="BE129" s="215">
        <f t="shared" si="4"/>
        <v>0</v>
      </c>
      <c r="BF129" s="215">
        <f t="shared" si="5"/>
        <v>0</v>
      </c>
      <c r="BG129" s="215">
        <f t="shared" si="6"/>
        <v>0</v>
      </c>
      <c r="BH129" s="215">
        <f t="shared" si="7"/>
        <v>0</v>
      </c>
      <c r="BI129" s="215">
        <f t="shared" si="8"/>
        <v>0</v>
      </c>
      <c r="BJ129" s="17" t="s">
        <v>88</v>
      </c>
      <c r="BK129" s="215">
        <f t="shared" si="9"/>
        <v>0</v>
      </c>
      <c r="BL129" s="17" t="s">
        <v>616</v>
      </c>
      <c r="BM129" s="214" t="s">
        <v>1399</v>
      </c>
    </row>
    <row r="130" spans="1:65" s="2" customFormat="1" ht="16.5" customHeight="1">
      <c r="A130" s="34"/>
      <c r="B130" s="35"/>
      <c r="C130" s="203" t="s">
        <v>166</v>
      </c>
      <c r="D130" s="203" t="s">
        <v>138</v>
      </c>
      <c r="E130" s="204" t="s">
        <v>1400</v>
      </c>
      <c r="F130" s="205" t="s">
        <v>1401</v>
      </c>
      <c r="G130" s="206" t="s">
        <v>584</v>
      </c>
      <c r="H130" s="207">
        <v>1</v>
      </c>
      <c r="I130" s="208"/>
      <c r="J130" s="209">
        <f t="shared" si="0"/>
        <v>0</v>
      </c>
      <c r="K130" s="205" t="s">
        <v>1389</v>
      </c>
      <c r="L130" s="39"/>
      <c r="M130" s="210" t="s">
        <v>1</v>
      </c>
      <c r="N130" s="211" t="s">
        <v>45</v>
      </c>
      <c r="O130" s="71"/>
      <c r="P130" s="212">
        <f t="shared" si="1"/>
        <v>0</v>
      </c>
      <c r="Q130" s="212">
        <v>0</v>
      </c>
      <c r="R130" s="212">
        <f t="shared" si="2"/>
        <v>0</v>
      </c>
      <c r="S130" s="212">
        <v>0</v>
      </c>
      <c r="T130" s="213">
        <f t="shared" si="3"/>
        <v>0</v>
      </c>
      <c r="U130" s="34"/>
      <c r="V130" s="34"/>
      <c r="W130" s="34"/>
      <c r="X130" s="34"/>
      <c r="Y130" s="34"/>
      <c r="Z130" s="34"/>
      <c r="AA130" s="34"/>
      <c r="AB130" s="34"/>
      <c r="AC130" s="34"/>
      <c r="AD130" s="34"/>
      <c r="AE130" s="34"/>
      <c r="AR130" s="214" t="s">
        <v>616</v>
      </c>
      <c r="AT130" s="214" t="s">
        <v>138</v>
      </c>
      <c r="AU130" s="214" t="s">
        <v>90</v>
      </c>
      <c r="AY130" s="17" t="s">
        <v>134</v>
      </c>
      <c r="BE130" s="215">
        <f t="shared" si="4"/>
        <v>0</v>
      </c>
      <c r="BF130" s="215">
        <f t="shared" si="5"/>
        <v>0</v>
      </c>
      <c r="BG130" s="215">
        <f t="shared" si="6"/>
        <v>0</v>
      </c>
      <c r="BH130" s="215">
        <f t="shared" si="7"/>
        <v>0</v>
      </c>
      <c r="BI130" s="215">
        <f t="shared" si="8"/>
        <v>0</v>
      </c>
      <c r="BJ130" s="17" t="s">
        <v>88</v>
      </c>
      <c r="BK130" s="215">
        <f t="shared" si="9"/>
        <v>0</v>
      </c>
      <c r="BL130" s="17" t="s">
        <v>616</v>
      </c>
      <c r="BM130" s="214" t="s">
        <v>1402</v>
      </c>
    </row>
    <row r="131" spans="1:65" s="2" customFormat="1" ht="16.5" customHeight="1">
      <c r="A131" s="34"/>
      <c r="B131" s="35"/>
      <c r="C131" s="203" t="s">
        <v>173</v>
      </c>
      <c r="D131" s="203" t="s">
        <v>138</v>
      </c>
      <c r="E131" s="204" t="s">
        <v>1403</v>
      </c>
      <c r="F131" s="205" t="s">
        <v>1404</v>
      </c>
      <c r="G131" s="206" t="s">
        <v>584</v>
      </c>
      <c r="H131" s="207">
        <v>2</v>
      </c>
      <c r="I131" s="208"/>
      <c r="J131" s="209">
        <f t="shared" si="0"/>
        <v>0</v>
      </c>
      <c r="K131" s="205" t="s">
        <v>1389</v>
      </c>
      <c r="L131" s="39"/>
      <c r="M131" s="210" t="s">
        <v>1</v>
      </c>
      <c r="N131" s="211" t="s">
        <v>45</v>
      </c>
      <c r="O131" s="71"/>
      <c r="P131" s="212">
        <f t="shared" si="1"/>
        <v>0</v>
      </c>
      <c r="Q131" s="212">
        <v>0</v>
      </c>
      <c r="R131" s="212">
        <f t="shared" si="2"/>
        <v>0</v>
      </c>
      <c r="S131" s="212">
        <v>0</v>
      </c>
      <c r="T131" s="213">
        <f t="shared" si="3"/>
        <v>0</v>
      </c>
      <c r="U131" s="34"/>
      <c r="V131" s="34"/>
      <c r="W131" s="34"/>
      <c r="X131" s="34"/>
      <c r="Y131" s="34"/>
      <c r="Z131" s="34"/>
      <c r="AA131" s="34"/>
      <c r="AB131" s="34"/>
      <c r="AC131" s="34"/>
      <c r="AD131" s="34"/>
      <c r="AE131" s="34"/>
      <c r="AR131" s="214" t="s">
        <v>616</v>
      </c>
      <c r="AT131" s="214" t="s">
        <v>138</v>
      </c>
      <c r="AU131" s="214" t="s">
        <v>90</v>
      </c>
      <c r="AY131" s="17" t="s">
        <v>134</v>
      </c>
      <c r="BE131" s="215">
        <f t="shared" si="4"/>
        <v>0</v>
      </c>
      <c r="BF131" s="215">
        <f t="shared" si="5"/>
        <v>0</v>
      </c>
      <c r="BG131" s="215">
        <f t="shared" si="6"/>
        <v>0</v>
      </c>
      <c r="BH131" s="215">
        <f t="shared" si="7"/>
        <v>0</v>
      </c>
      <c r="BI131" s="215">
        <f t="shared" si="8"/>
        <v>0</v>
      </c>
      <c r="BJ131" s="17" t="s">
        <v>88</v>
      </c>
      <c r="BK131" s="215">
        <f t="shared" si="9"/>
        <v>0</v>
      </c>
      <c r="BL131" s="17" t="s">
        <v>616</v>
      </c>
      <c r="BM131" s="214" t="s">
        <v>1405</v>
      </c>
    </row>
    <row r="132" spans="1:65" s="2" customFormat="1" ht="16.5" customHeight="1">
      <c r="A132" s="34"/>
      <c r="B132" s="35"/>
      <c r="C132" s="203" t="s">
        <v>178</v>
      </c>
      <c r="D132" s="203" t="s">
        <v>138</v>
      </c>
      <c r="E132" s="204" t="s">
        <v>1406</v>
      </c>
      <c r="F132" s="205" t="s">
        <v>1407</v>
      </c>
      <c r="G132" s="206" t="s">
        <v>428</v>
      </c>
      <c r="H132" s="207">
        <v>65</v>
      </c>
      <c r="I132" s="208"/>
      <c r="J132" s="209">
        <f t="shared" si="0"/>
        <v>0</v>
      </c>
      <c r="K132" s="205" t="s">
        <v>1389</v>
      </c>
      <c r="L132" s="39"/>
      <c r="M132" s="210" t="s">
        <v>1</v>
      </c>
      <c r="N132" s="211" t="s">
        <v>45</v>
      </c>
      <c r="O132" s="71"/>
      <c r="P132" s="212">
        <f t="shared" si="1"/>
        <v>0</v>
      </c>
      <c r="Q132" s="212">
        <v>0</v>
      </c>
      <c r="R132" s="212">
        <f t="shared" si="2"/>
        <v>0</v>
      </c>
      <c r="S132" s="212">
        <v>0</v>
      </c>
      <c r="T132" s="213">
        <f t="shared" si="3"/>
        <v>0</v>
      </c>
      <c r="U132" s="34"/>
      <c r="V132" s="34"/>
      <c r="W132" s="34"/>
      <c r="X132" s="34"/>
      <c r="Y132" s="34"/>
      <c r="Z132" s="34"/>
      <c r="AA132" s="34"/>
      <c r="AB132" s="34"/>
      <c r="AC132" s="34"/>
      <c r="AD132" s="34"/>
      <c r="AE132" s="34"/>
      <c r="AR132" s="214" t="s">
        <v>616</v>
      </c>
      <c r="AT132" s="214" t="s">
        <v>138</v>
      </c>
      <c r="AU132" s="214" t="s">
        <v>90</v>
      </c>
      <c r="AY132" s="17" t="s">
        <v>134</v>
      </c>
      <c r="BE132" s="215">
        <f t="shared" si="4"/>
        <v>0</v>
      </c>
      <c r="BF132" s="215">
        <f t="shared" si="5"/>
        <v>0</v>
      </c>
      <c r="BG132" s="215">
        <f t="shared" si="6"/>
        <v>0</v>
      </c>
      <c r="BH132" s="215">
        <f t="shared" si="7"/>
        <v>0</v>
      </c>
      <c r="BI132" s="215">
        <f t="shared" si="8"/>
        <v>0</v>
      </c>
      <c r="BJ132" s="17" t="s">
        <v>88</v>
      </c>
      <c r="BK132" s="215">
        <f t="shared" si="9"/>
        <v>0</v>
      </c>
      <c r="BL132" s="17" t="s">
        <v>616</v>
      </c>
      <c r="BM132" s="214" t="s">
        <v>1408</v>
      </c>
    </row>
    <row r="133" spans="1:65" s="2" customFormat="1" ht="16.5" customHeight="1">
      <c r="A133" s="34"/>
      <c r="B133" s="35"/>
      <c r="C133" s="203" t="s">
        <v>183</v>
      </c>
      <c r="D133" s="203" t="s">
        <v>138</v>
      </c>
      <c r="E133" s="204" t="s">
        <v>1409</v>
      </c>
      <c r="F133" s="205" t="s">
        <v>1410</v>
      </c>
      <c r="G133" s="206" t="s">
        <v>428</v>
      </c>
      <c r="H133" s="207">
        <v>50</v>
      </c>
      <c r="I133" s="208"/>
      <c r="J133" s="209">
        <f t="shared" si="0"/>
        <v>0</v>
      </c>
      <c r="K133" s="205" t="s">
        <v>1389</v>
      </c>
      <c r="L133" s="39"/>
      <c r="M133" s="210" t="s">
        <v>1</v>
      </c>
      <c r="N133" s="211" t="s">
        <v>45</v>
      </c>
      <c r="O133" s="71"/>
      <c r="P133" s="212">
        <f t="shared" si="1"/>
        <v>0</v>
      </c>
      <c r="Q133" s="212">
        <v>0</v>
      </c>
      <c r="R133" s="212">
        <f t="shared" si="2"/>
        <v>0</v>
      </c>
      <c r="S133" s="212">
        <v>0</v>
      </c>
      <c r="T133" s="213">
        <f t="shared" si="3"/>
        <v>0</v>
      </c>
      <c r="U133" s="34"/>
      <c r="V133" s="34"/>
      <c r="W133" s="34"/>
      <c r="X133" s="34"/>
      <c r="Y133" s="34"/>
      <c r="Z133" s="34"/>
      <c r="AA133" s="34"/>
      <c r="AB133" s="34"/>
      <c r="AC133" s="34"/>
      <c r="AD133" s="34"/>
      <c r="AE133" s="34"/>
      <c r="AR133" s="214" t="s">
        <v>616</v>
      </c>
      <c r="AT133" s="214" t="s">
        <v>138</v>
      </c>
      <c r="AU133" s="214" t="s">
        <v>90</v>
      </c>
      <c r="AY133" s="17" t="s">
        <v>134</v>
      </c>
      <c r="BE133" s="215">
        <f t="shared" si="4"/>
        <v>0</v>
      </c>
      <c r="BF133" s="215">
        <f t="shared" si="5"/>
        <v>0</v>
      </c>
      <c r="BG133" s="215">
        <f t="shared" si="6"/>
        <v>0</v>
      </c>
      <c r="BH133" s="215">
        <f t="shared" si="7"/>
        <v>0</v>
      </c>
      <c r="BI133" s="215">
        <f t="shared" si="8"/>
        <v>0</v>
      </c>
      <c r="BJ133" s="17" t="s">
        <v>88</v>
      </c>
      <c r="BK133" s="215">
        <f t="shared" si="9"/>
        <v>0</v>
      </c>
      <c r="BL133" s="17" t="s">
        <v>616</v>
      </c>
      <c r="BM133" s="214" t="s">
        <v>1411</v>
      </c>
    </row>
    <row r="134" spans="1:65" s="2" customFormat="1" ht="21.75" customHeight="1">
      <c r="A134" s="34"/>
      <c r="B134" s="35"/>
      <c r="C134" s="203" t="s">
        <v>189</v>
      </c>
      <c r="D134" s="203" t="s">
        <v>138</v>
      </c>
      <c r="E134" s="204" t="s">
        <v>1412</v>
      </c>
      <c r="F134" s="205" t="s">
        <v>1413</v>
      </c>
      <c r="G134" s="206" t="s">
        <v>584</v>
      </c>
      <c r="H134" s="207">
        <v>4</v>
      </c>
      <c r="I134" s="208"/>
      <c r="J134" s="209">
        <f t="shared" si="0"/>
        <v>0</v>
      </c>
      <c r="K134" s="205" t="s">
        <v>1389</v>
      </c>
      <c r="L134" s="39"/>
      <c r="M134" s="210" t="s">
        <v>1</v>
      </c>
      <c r="N134" s="211" t="s">
        <v>45</v>
      </c>
      <c r="O134" s="71"/>
      <c r="P134" s="212">
        <f t="shared" si="1"/>
        <v>0</v>
      </c>
      <c r="Q134" s="212">
        <v>0</v>
      </c>
      <c r="R134" s="212">
        <f t="shared" si="2"/>
        <v>0</v>
      </c>
      <c r="S134" s="212">
        <v>0</v>
      </c>
      <c r="T134" s="213">
        <f t="shared" si="3"/>
        <v>0</v>
      </c>
      <c r="U134" s="34"/>
      <c r="V134" s="34"/>
      <c r="W134" s="34"/>
      <c r="X134" s="34"/>
      <c r="Y134" s="34"/>
      <c r="Z134" s="34"/>
      <c r="AA134" s="34"/>
      <c r="AB134" s="34"/>
      <c r="AC134" s="34"/>
      <c r="AD134" s="34"/>
      <c r="AE134" s="34"/>
      <c r="AR134" s="214" t="s">
        <v>616</v>
      </c>
      <c r="AT134" s="214" t="s">
        <v>138</v>
      </c>
      <c r="AU134" s="214" t="s">
        <v>90</v>
      </c>
      <c r="AY134" s="17" t="s">
        <v>134</v>
      </c>
      <c r="BE134" s="215">
        <f t="shared" si="4"/>
        <v>0</v>
      </c>
      <c r="BF134" s="215">
        <f t="shared" si="5"/>
        <v>0</v>
      </c>
      <c r="BG134" s="215">
        <f t="shared" si="6"/>
        <v>0</v>
      </c>
      <c r="BH134" s="215">
        <f t="shared" si="7"/>
        <v>0</v>
      </c>
      <c r="BI134" s="215">
        <f t="shared" si="8"/>
        <v>0</v>
      </c>
      <c r="BJ134" s="17" t="s">
        <v>88</v>
      </c>
      <c r="BK134" s="215">
        <f t="shared" si="9"/>
        <v>0</v>
      </c>
      <c r="BL134" s="17" t="s">
        <v>616</v>
      </c>
      <c r="BM134" s="214" t="s">
        <v>1414</v>
      </c>
    </row>
    <row r="135" spans="1:65" s="2" customFormat="1" ht="16.5" customHeight="1">
      <c r="A135" s="34"/>
      <c r="B135" s="35"/>
      <c r="C135" s="203" t="s">
        <v>194</v>
      </c>
      <c r="D135" s="203" t="s">
        <v>138</v>
      </c>
      <c r="E135" s="204" t="s">
        <v>1415</v>
      </c>
      <c r="F135" s="205" t="s">
        <v>1416</v>
      </c>
      <c r="G135" s="206" t="s">
        <v>584</v>
      </c>
      <c r="H135" s="207">
        <v>1</v>
      </c>
      <c r="I135" s="208"/>
      <c r="J135" s="209">
        <f t="shared" si="0"/>
        <v>0</v>
      </c>
      <c r="K135" s="205" t="s">
        <v>1389</v>
      </c>
      <c r="L135" s="39"/>
      <c r="M135" s="210" t="s">
        <v>1</v>
      </c>
      <c r="N135" s="211" t="s">
        <v>45</v>
      </c>
      <c r="O135" s="71"/>
      <c r="P135" s="212">
        <f t="shared" si="1"/>
        <v>0</v>
      </c>
      <c r="Q135" s="212">
        <v>0</v>
      </c>
      <c r="R135" s="212">
        <f t="shared" si="2"/>
        <v>0</v>
      </c>
      <c r="S135" s="212">
        <v>0</v>
      </c>
      <c r="T135" s="213">
        <f t="shared" si="3"/>
        <v>0</v>
      </c>
      <c r="U135" s="34"/>
      <c r="V135" s="34"/>
      <c r="W135" s="34"/>
      <c r="X135" s="34"/>
      <c r="Y135" s="34"/>
      <c r="Z135" s="34"/>
      <c r="AA135" s="34"/>
      <c r="AB135" s="34"/>
      <c r="AC135" s="34"/>
      <c r="AD135" s="34"/>
      <c r="AE135" s="34"/>
      <c r="AR135" s="214" t="s">
        <v>616</v>
      </c>
      <c r="AT135" s="214" t="s">
        <v>138</v>
      </c>
      <c r="AU135" s="214" t="s">
        <v>90</v>
      </c>
      <c r="AY135" s="17" t="s">
        <v>134</v>
      </c>
      <c r="BE135" s="215">
        <f t="shared" si="4"/>
        <v>0</v>
      </c>
      <c r="BF135" s="215">
        <f t="shared" si="5"/>
        <v>0</v>
      </c>
      <c r="BG135" s="215">
        <f t="shared" si="6"/>
        <v>0</v>
      </c>
      <c r="BH135" s="215">
        <f t="shared" si="7"/>
        <v>0</v>
      </c>
      <c r="BI135" s="215">
        <f t="shared" si="8"/>
        <v>0</v>
      </c>
      <c r="BJ135" s="17" t="s">
        <v>88</v>
      </c>
      <c r="BK135" s="215">
        <f t="shared" si="9"/>
        <v>0</v>
      </c>
      <c r="BL135" s="17" t="s">
        <v>616</v>
      </c>
      <c r="BM135" s="214" t="s">
        <v>1417</v>
      </c>
    </row>
    <row r="136" spans="1:65" s="2" customFormat="1" ht="21.75" customHeight="1">
      <c r="A136" s="34"/>
      <c r="B136" s="35"/>
      <c r="C136" s="203" t="s">
        <v>199</v>
      </c>
      <c r="D136" s="203" t="s">
        <v>138</v>
      </c>
      <c r="E136" s="204" t="s">
        <v>1418</v>
      </c>
      <c r="F136" s="205" t="s">
        <v>1419</v>
      </c>
      <c r="G136" s="206" t="s">
        <v>584</v>
      </c>
      <c r="H136" s="207">
        <v>1</v>
      </c>
      <c r="I136" s="208"/>
      <c r="J136" s="209">
        <f t="shared" si="0"/>
        <v>0</v>
      </c>
      <c r="K136" s="205" t="s">
        <v>1389</v>
      </c>
      <c r="L136" s="39"/>
      <c r="M136" s="210" t="s">
        <v>1</v>
      </c>
      <c r="N136" s="211" t="s">
        <v>45</v>
      </c>
      <c r="O136" s="71"/>
      <c r="P136" s="212">
        <f t="shared" si="1"/>
        <v>0</v>
      </c>
      <c r="Q136" s="212">
        <v>0</v>
      </c>
      <c r="R136" s="212">
        <f t="shared" si="2"/>
        <v>0</v>
      </c>
      <c r="S136" s="212">
        <v>0</v>
      </c>
      <c r="T136" s="213">
        <f t="shared" si="3"/>
        <v>0</v>
      </c>
      <c r="U136" s="34"/>
      <c r="V136" s="34"/>
      <c r="W136" s="34"/>
      <c r="X136" s="34"/>
      <c r="Y136" s="34"/>
      <c r="Z136" s="34"/>
      <c r="AA136" s="34"/>
      <c r="AB136" s="34"/>
      <c r="AC136" s="34"/>
      <c r="AD136" s="34"/>
      <c r="AE136" s="34"/>
      <c r="AR136" s="214" t="s">
        <v>616</v>
      </c>
      <c r="AT136" s="214" t="s">
        <v>138</v>
      </c>
      <c r="AU136" s="214" t="s">
        <v>90</v>
      </c>
      <c r="AY136" s="17" t="s">
        <v>134</v>
      </c>
      <c r="BE136" s="215">
        <f t="shared" si="4"/>
        <v>0</v>
      </c>
      <c r="BF136" s="215">
        <f t="shared" si="5"/>
        <v>0</v>
      </c>
      <c r="BG136" s="215">
        <f t="shared" si="6"/>
        <v>0</v>
      </c>
      <c r="BH136" s="215">
        <f t="shared" si="7"/>
        <v>0</v>
      </c>
      <c r="BI136" s="215">
        <f t="shared" si="8"/>
        <v>0</v>
      </c>
      <c r="BJ136" s="17" t="s">
        <v>88</v>
      </c>
      <c r="BK136" s="215">
        <f t="shared" si="9"/>
        <v>0</v>
      </c>
      <c r="BL136" s="17" t="s">
        <v>616</v>
      </c>
      <c r="BM136" s="214" t="s">
        <v>1420</v>
      </c>
    </row>
    <row r="137" spans="1:65" s="2" customFormat="1" ht="21.75" customHeight="1">
      <c r="A137" s="34"/>
      <c r="B137" s="35"/>
      <c r="C137" s="203" t="s">
        <v>206</v>
      </c>
      <c r="D137" s="203" t="s">
        <v>138</v>
      </c>
      <c r="E137" s="204" t="s">
        <v>1421</v>
      </c>
      <c r="F137" s="205" t="s">
        <v>1422</v>
      </c>
      <c r="G137" s="206" t="s">
        <v>584</v>
      </c>
      <c r="H137" s="207">
        <v>2</v>
      </c>
      <c r="I137" s="208"/>
      <c r="J137" s="209">
        <f t="shared" si="0"/>
        <v>0</v>
      </c>
      <c r="K137" s="205" t="s">
        <v>1389</v>
      </c>
      <c r="L137" s="39"/>
      <c r="M137" s="210" t="s">
        <v>1</v>
      </c>
      <c r="N137" s="211" t="s">
        <v>45</v>
      </c>
      <c r="O137" s="71"/>
      <c r="P137" s="212">
        <f t="shared" si="1"/>
        <v>0</v>
      </c>
      <c r="Q137" s="212">
        <v>0</v>
      </c>
      <c r="R137" s="212">
        <f t="shared" si="2"/>
        <v>0</v>
      </c>
      <c r="S137" s="212">
        <v>0</v>
      </c>
      <c r="T137" s="213">
        <f t="shared" si="3"/>
        <v>0</v>
      </c>
      <c r="U137" s="34"/>
      <c r="V137" s="34"/>
      <c r="W137" s="34"/>
      <c r="X137" s="34"/>
      <c r="Y137" s="34"/>
      <c r="Z137" s="34"/>
      <c r="AA137" s="34"/>
      <c r="AB137" s="34"/>
      <c r="AC137" s="34"/>
      <c r="AD137" s="34"/>
      <c r="AE137" s="34"/>
      <c r="AR137" s="214" t="s">
        <v>616</v>
      </c>
      <c r="AT137" s="214" t="s">
        <v>138</v>
      </c>
      <c r="AU137" s="214" t="s">
        <v>90</v>
      </c>
      <c r="AY137" s="17" t="s">
        <v>134</v>
      </c>
      <c r="BE137" s="215">
        <f t="shared" si="4"/>
        <v>0</v>
      </c>
      <c r="BF137" s="215">
        <f t="shared" si="5"/>
        <v>0</v>
      </c>
      <c r="BG137" s="215">
        <f t="shared" si="6"/>
        <v>0</v>
      </c>
      <c r="BH137" s="215">
        <f t="shared" si="7"/>
        <v>0</v>
      </c>
      <c r="BI137" s="215">
        <f t="shared" si="8"/>
        <v>0</v>
      </c>
      <c r="BJ137" s="17" t="s">
        <v>88</v>
      </c>
      <c r="BK137" s="215">
        <f t="shared" si="9"/>
        <v>0</v>
      </c>
      <c r="BL137" s="17" t="s">
        <v>616</v>
      </c>
      <c r="BM137" s="214" t="s">
        <v>1423</v>
      </c>
    </row>
    <row r="138" spans="1:65" s="2" customFormat="1" ht="16.5" customHeight="1">
      <c r="A138" s="34"/>
      <c r="B138" s="35"/>
      <c r="C138" s="203" t="s">
        <v>211</v>
      </c>
      <c r="D138" s="203" t="s">
        <v>138</v>
      </c>
      <c r="E138" s="204" t="s">
        <v>1424</v>
      </c>
      <c r="F138" s="205" t="s">
        <v>1425</v>
      </c>
      <c r="G138" s="206" t="s">
        <v>584</v>
      </c>
      <c r="H138" s="207">
        <v>1</v>
      </c>
      <c r="I138" s="208"/>
      <c r="J138" s="209">
        <f t="shared" si="0"/>
        <v>0</v>
      </c>
      <c r="K138" s="205" t="s">
        <v>1389</v>
      </c>
      <c r="L138" s="39"/>
      <c r="M138" s="210" t="s">
        <v>1</v>
      </c>
      <c r="N138" s="211" t="s">
        <v>45</v>
      </c>
      <c r="O138" s="71"/>
      <c r="P138" s="212">
        <f t="shared" si="1"/>
        <v>0</v>
      </c>
      <c r="Q138" s="212">
        <v>0</v>
      </c>
      <c r="R138" s="212">
        <f t="shared" si="2"/>
        <v>0</v>
      </c>
      <c r="S138" s="212">
        <v>0</v>
      </c>
      <c r="T138" s="213">
        <f t="shared" si="3"/>
        <v>0</v>
      </c>
      <c r="U138" s="34"/>
      <c r="V138" s="34"/>
      <c r="W138" s="34"/>
      <c r="X138" s="34"/>
      <c r="Y138" s="34"/>
      <c r="Z138" s="34"/>
      <c r="AA138" s="34"/>
      <c r="AB138" s="34"/>
      <c r="AC138" s="34"/>
      <c r="AD138" s="34"/>
      <c r="AE138" s="34"/>
      <c r="AR138" s="214" t="s">
        <v>616</v>
      </c>
      <c r="AT138" s="214" t="s">
        <v>138</v>
      </c>
      <c r="AU138" s="214" t="s">
        <v>90</v>
      </c>
      <c r="AY138" s="17" t="s">
        <v>134</v>
      </c>
      <c r="BE138" s="215">
        <f t="shared" si="4"/>
        <v>0</v>
      </c>
      <c r="BF138" s="215">
        <f t="shared" si="5"/>
        <v>0</v>
      </c>
      <c r="BG138" s="215">
        <f t="shared" si="6"/>
        <v>0</v>
      </c>
      <c r="BH138" s="215">
        <f t="shared" si="7"/>
        <v>0</v>
      </c>
      <c r="BI138" s="215">
        <f t="shared" si="8"/>
        <v>0</v>
      </c>
      <c r="BJ138" s="17" t="s">
        <v>88</v>
      </c>
      <c r="BK138" s="215">
        <f t="shared" si="9"/>
        <v>0</v>
      </c>
      <c r="BL138" s="17" t="s">
        <v>616</v>
      </c>
      <c r="BM138" s="214" t="s">
        <v>1426</v>
      </c>
    </row>
    <row r="139" spans="1:65" s="2" customFormat="1" ht="16.5" customHeight="1">
      <c r="A139" s="34"/>
      <c r="B139" s="35"/>
      <c r="C139" s="203" t="s">
        <v>218</v>
      </c>
      <c r="D139" s="203" t="s">
        <v>138</v>
      </c>
      <c r="E139" s="204" t="s">
        <v>1427</v>
      </c>
      <c r="F139" s="205" t="s">
        <v>1428</v>
      </c>
      <c r="G139" s="206" t="s">
        <v>428</v>
      </c>
      <c r="H139" s="207">
        <v>600</v>
      </c>
      <c r="I139" s="208"/>
      <c r="J139" s="209">
        <f t="shared" si="0"/>
        <v>0</v>
      </c>
      <c r="K139" s="205" t="s">
        <v>1389</v>
      </c>
      <c r="L139" s="39"/>
      <c r="M139" s="210" t="s">
        <v>1</v>
      </c>
      <c r="N139" s="211" t="s">
        <v>45</v>
      </c>
      <c r="O139" s="71"/>
      <c r="P139" s="212">
        <f t="shared" si="1"/>
        <v>0</v>
      </c>
      <c r="Q139" s="212">
        <v>0</v>
      </c>
      <c r="R139" s="212">
        <f t="shared" si="2"/>
        <v>0</v>
      </c>
      <c r="S139" s="212">
        <v>0</v>
      </c>
      <c r="T139" s="213">
        <f t="shared" si="3"/>
        <v>0</v>
      </c>
      <c r="U139" s="34"/>
      <c r="V139" s="34"/>
      <c r="W139" s="34"/>
      <c r="X139" s="34"/>
      <c r="Y139" s="34"/>
      <c r="Z139" s="34"/>
      <c r="AA139" s="34"/>
      <c r="AB139" s="34"/>
      <c r="AC139" s="34"/>
      <c r="AD139" s="34"/>
      <c r="AE139" s="34"/>
      <c r="AR139" s="214" t="s">
        <v>616</v>
      </c>
      <c r="AT139" s="214" t="s">
        <v>138</v>
      </c>
      <c r="AU139" s="214" t="s">
        <v>90</v>
      </c>
      <c r="AY139" s="17" t="s">
        <v>134</v>
      </c>
      <c r="BE139" s="215">
        <f t="shared" si="4"/>
        <v>0</v>
      </c>
      <c r="BF139" s="215">
        <f t="shared" si="5"/>
        <v>0</v>
      </c>
      <c r="BG139" s="215">
        <f t="shared" si="6"/>
        <v>0</v>
      </c>
      <c r="BH139" s="215">
        <f t="shared" si="7"/>
        <v>0</v>
      </c>
      <c r="BI139" s="215">
        <f t="shared" si="8"/>
        <v>0</v>
      </c>
      <c r="BJ139" s="17" t="s">
        <v>88</v>
      </c>
      <c r="BK139" s="215">
        <f t="shared" si="9"/>
        <v>0</v>
      </c>
      <c r="BL139" s="17" t="s">
        <v>616</v>
      </c>
      <c r="BM139" s="214" t="s">
        <v>1429</v>
      </c>
    </row>
    <row r="140" spans="1:65" s="2" customFormat="1" ht="16.5" customHeight="1">
      <c r="A140" s="34"/>
      <c r="B140" s="35"/>
      <c r="C140" s="203" t="s">
        <v>8</v>
      </c>
      <c r="D140" s="203" t="s">
        <v>138</v>
      </c>
      <c r="E140" s="204" t="s">
        <v>1430</v>
      </c>
      <c r="F140" s="205" t="s">
        <v>1431</v>
      </c>
      <c r="G140" s="206" t="s">
        <v>584</v>
      </c>
      <c r="H140" s="207">
        <v>1</v>
      </c>
      <c r="I140" s="208"/>
      <c r="J140" s="209">
        <f t="shared" si="0"/>
        <v>0</v>
      </c>
      <c r="K140" s="205" t="s">
        <v>1389</v>
      </c>
      <c r="L140" s="39"/>
      <c r="M140" s="210" t="s">
        <v>1</v>
      </c>
      <c r="N140" s="211" t="s">
        <v>45</v>
      </c>
      <c r="O140" s="71"/>
      <c r="P140" s="212">
        <f t="shared" si="1"/>
        <v>0</v>
      </c>
      <c r="Q140" s="212">
        <v>0</v>
      </c>
      <c r="R140" s="212">
        <f t="shared" si="2"/>
        <v>0</v>
      </c>
      <c r="S140" s="212">
        <v>0</v>
      </c>
      <c r="T140" s="213">
        <f t="shared" si="3"/>
        <v>0</v>
      </c>
      <c r="U140" s="34"/>
      <c r="V140" s="34"/>
      <c r="W140" s="34"/>
      <c r="X140" s="34"/>
      <c r="Y140" s="34"/>
      <c r="Z140" s="34"/>
      <c r="AA140" s="34"/>
      <c r="AB140" s="34"/>
      <c r="AC140" s="34"/>
      <c r="AD140" s="34"/>
      <c r="AE140" s="34"/>
      <c r="AR140" s="214" t="s">
        <v>616</v>
      </c>
      <c r="AT140" s="214" t="s">
        <v>138</v>
      </c>
      <c r="AU140" s="214" t="s">
        <v>90</v>
      </c>
      <c r="AY140" s="17" t="s">
        <v>134</v>
      </c>
      <c r="BE140" s="215">
        <f t="shared" si="4"/>
        <v>0</v>
      </c>
      <c r="BF140" s="215">
        <f t="shared" si="5"/>
        <v>0</v>
      </c>
      <c r="BG140" s="215">
        <f t="shared" si="6"/>
        <v>0</v>
      </c>
      <c r="BH140" s="215">
        <f t="shared" si="7"/>
        <v>0</v>
      </c>
      <c r="BI140" s="215">
        <f t="shared" si="8"/>
        <v>0</v>
      </c>
      <c r="BJ140" s="17" t="s">
        <v>88</v>
      </c>
      <c r="BK140" s="215">
        <f t="shared" si="9"/>
        <v>0</v>
      </c>
      <c r="BL140" s="17" t="s">
        <v>616</v>
      </c>
      <c r="BM140" s="214" t="s">
        <v>1432</v>
      </c>
    </row>
    <row r="141" spans="1:65" s="12" customFormat="1" ht="22.9" customHeight="1">
      <c r="B141" s="187"/>
      <c r="C141" s="188"/>
      <c r="D141" s="189" t="s">
        <v>79</v>
      </c>
      <c r="E141" s="201" t="s">
        <v>1433</v>
      </c>
      <c r="F141" s="201" t="s">
        <v>1434</v>
      </c>
      <c r="G141" s="188"/>
      <c r="H141" s="188"/>
      <c r="I141" s="191"/>
      <c r="J141" s="202">
        <f>BK141</f>
        <v>0</v>
      </c>
      <c r="K141" s="188"/>
      <c r="L141" s="193"/>
      <c r="M141" s="194"/>
      <c r="N141" s="195"/>
      <c r="O141" s="195"/>
      <c r="P141" s="196">
        <f>SUM(P142:P154)</f>
        <v>0</v>
      </c>
      <c r="Q141" s="195"/>
      <c r="R141" s="196">
        <f>SUM(R142:R154)</f>
        <v>0</v>
      </c>
      <c r="S141" s="195"/>
      <c r="T141" s="197">
        <f>SUM(T142:T154)</f>
        <v>0</v>
      </c>
      <c r="AR141" s="198" t="s">
        <v>88</v>
      </c>
      <c r="AT141" s="199" t="s">
        <v>79</v>
      </c>
      <c r="AU141" s="199" t="s">
        <v>88</v>
      </c>
      <c r="AY141" s="198" t="s">
        <v>134</v>
      </c>
      <c r="BK141" s="200">
        <f>SUM(BK142:BK154)</f>
        <v>0</v>
      </c>
    </row>
    <row r="142" spans="1:65" s="2" customFormat="1" ht="16.5" customHeight="1">
      <c r="A142" s="34"/>
      <c r="B142" s="35"/>
      <c r="C142" s="255" t="s">
        <v>228</v>
      </c>
      <c r="D142" s="255" t="s">
        <v>471</v>
      </c>
      <c r="E142" s="256" t="s">
        <v>1435</v>
      </c>
      <c r="F142" s="257" t="s">
        <v>1436</v>
      </c>
      <c r="G142" s="258" t="s">
        <v>584</v>
      </c>
      <c r="H142" s="259">
        <v>1</v>
      </c>
      <c r="I142" s="260"/>
      <c r="J142" s="261">
        <f t="shared" ref="J142:J154" si="10">ROUND(I142*H142,2)</f>
        <v>0</v>
      </c>
      <c r="K142" s="257" t="s">
        <v>1389</v>
      </c>
      <c r="L142" s="262"/>
      <c r="M142" s="263" t="s">
        <v>1</v>
      </c>
      <c r="N142" s="264" t="s">
        <v>45</v>
      </c>
      <c r="O142" s="71"/>
      <c r="P142" s="212">
        <f t="shared" ref="P142:P154" si="11">O142*H142</f>
        <v>0</v>
      </c>
      <c r="Q142" s="212">
        <v>0</v>
      </c>
      <c r="R142" s="212">
        <f t="shared" ref="R142:R154" si="12">Q142*H142</f>
        <v>0</v>
      </c>
      <c r="S142" s="212">
        <v>0</v>
      </c>
      <c r="T142" s="213">
        <f t="shared" ref="T142:T154" si="13">S142*H142</f>
        <v>0</v>
      </c>
      <c r="U142" s="34"/>
      <c r="V142" s="34"/>
      <c r="W142" s="34"/>
      <c r="X142" s="34"/>
      <c r="Y142" s="34"/>
      <c r="Z142" s="34"/>
      <c r="AA142" s="34"/>
      <c r="AB142" s="34"/>
      <c r="AC142" s="34"/>
      <c r="AD142" s="34"/>
      <c r="AE142" s="34"/>
      <c r="AR142" s="214" t="s">
        <v>183</v>
      </c>
      <c r="AT142" s="214" t="s">
        <v>471</v>
      </c>
      <c r="AU142" s="214" t="s">
        <v>90</v>
      </c>
      <c r="AY142" s="17" t="s">
        <v>134</v>
      </c>
      <c r="BE142" s="215">
        <f t="shared" ref="BE142:BE154" si="14">IF(N142="základní",J142,0)</f>
        <v>0</v>
      </c>
      <c r="BF142" s="215">
        <f t="shared" ref="BF142:BF154" si="15">IF(N142="snížená",J142,0)</f>
        <v>0</v>
      </c>
      <c r="BG142" s="215">
        <f t="shared" ref="BG142:BG154" si="16">IF(N142="zákl. přenesená",J142,0)</f>
        <v>0</v>
      </c>
      <c r="BH142" s="215">
        <f t="shared" ref="BH142:BH154" si="17">IF(N142="sníž. přenesená",J142,0)</f>
        <v>0</v>
      </c>
      <c r="BI142" s="215">
        <f t="shared" ref="BI142:BI154" si="18">IF(N142="nulová",J142,0)</f>
        <v>0</v>
      </c>
      <c r="BJ142" s="17" t="s">
        <v>88</v>
      </c>
      <c r="BK142" s="215">
        <f t="shared" ref="BK142:BK154" si="19">ROUND(I142*H142,2)</f>
        <v>0</v>
      </c>
      <c r="BL142" s="17" t="s">
        <v>143</v>
      </c>
      <c r="BM142" s="214" t="s">
        <v>1437</v>
      </c>
    </row>
    <row r="143" spans="1:65" s="2" customFormat="1" ht="16.5" customHeight="1">
      <c r="A143" s="34"/>
      <c r="B143" s="35"/>
      <c r="C143" s="255" t="s">
        <v>231</v>
      </c>
      <c r="D143" s="255" t="s">
        <v>471</v>
      </c>
      <c r="E143" s="256" t="s">
        <v>1438</v>
      </c>
      <c r="F143" s="257" t="s">
        <v>1439</v>
      </c>
      <c r="G143" s="258" t="s">
        <v>584</v>
      </c>
      <c r="H143" s="259">
        <v>2</v>
      </c>
      <c r="I143" s="260"/>
      <c r="J143" s="261">
        <f t="shared" si="10"/>
        <v>0</v>
      </c>
      <c r="K143" s="257" t="s">
        <v>1389</v>
      </c>
      <c r="L143" s="262"/>
      <c r="M143" s="263" t="s">
        <v>1</v>
      </c>
      <c r="N143" s="264" t="s">
        <v>45</v>
      </c>
      <c r="O143" s="71"/>
      <c r="P143" s="212">
        <f t="shared" si="11"/>
        <v>0</v>
      </c>
      <c r="Q143" s="212">
        <v>0</v>
      </c>
      <c r="R143" s="212">
        <f t="shared" si="12"/>
        <v>0</v>
      </c>
      <c r="S143" s="212">
        <v>0</v>
      </c>
      <c r="T143" s="213">
        <f t="shared" si="13"/>
        <v>0</v>
      </c>
      <c r="U143" s="34"/>
      <c r="V143" s="34"/>
      <c r="W143" s="34"/>
      <c r="X143" s="34"/>
      <c r="Y143" s="34"/>
      <c r="Z143" s="34"/>
      <c r="AA143" s="34"/>
      <c r="AB143" s="34"/>
      <c r="AC143" s="34"/>
      <c r="AD143" s="34"/>
      <c r="AE143" s="34"/>
      <c r="AR143" s="214" t="s">
        <v>183</v>
      </c>
      <c r="AT143" s="214" t="s">
        <v>471</v>
      </c>
      <c r="AU143" s="214" t="s">
        <v>90</v>
      </c>
      <c r="AY143" s="17" t="s">
        <v>134</v>
      </c>
      <c r="BE143" s="215">
        <f t="shared" si="14"/>
        <v>0</v>
      </c>
      <c r="BF143" s="215">
        <f t="shared" si="15"/>
        <v>0</v>
      </c>
      <c r="BG143" s="215">
        <f t="shared" si="16"/>
        <v>0</v>
      </c>
      <c r="BH143" s="215">
        <f t="shared" si="17"/>
        <v>0</v>
      </c>
      <c r="BI143" s="215">
        <f t="shared" si="18"/>
        <v>0</v>
      </c>
      <c r="BJ143" s="17" t="s">
        <v>88</v>
      </c>
      <c r="BK143" s="215">
        <f t="shared" si="19"/>
        <v>0</v>
      </c>
      <c r="BL143" s="17" t="s">
        <v>143</v>
      </c>
      <c r="BM143" s="214" t="s">
        <v>1440</v>
      </c>
    </row>
    <row r="144" spans="1:65" s="2" customFormat="1" ht="16.5" customHeight="1">
      <c r="A144" s="34"/>
      <c r="B144" s="35"/>
      <c r="C144" s="255" t="s">
        <v>235</v>
      </c>
      <c r="D144" s="255" t="s">
        <v>471</v>
      </c>
      <c r="E144" s="256" t="s">
        <v>1441</v>
      </c>
      <c r="F144" s="257" t="s">
        <v>1442</v>
      </c>
      <c r="G144" s="258" t="s">
        <v>584</v>
      </c>
      <c r="H144" s="259">
        <v>1</v>
      </c>
      <c r="I144" s="260"/>
      <c r="J144" s="261">
        <f t="shared" si="10"/>
        <v>0</v>
      </c>
      <c r="K144" s="257" t="s">
        <v>1389</v>
      </c>
      <c r="L144" s="262"/>
      <c r="M144" s="263" t="s">
        <v>1</v>
      </c>
      <c r="N144" s="264" t="s">
        <v>45</v>
      </c>
      <c r="O144" s="71"/>
      <c r="P144" s="212">
        <f t="shared" si="11"/>
        <v>0</v>
      </c>
      <c r="Q144" s="212">
        <v>0</v>
      </c>
      <c r="R144" s="212">
        <f t="shared" si="12"/>
        <v>0</v>
      </c>
      <c r="S144" s="212">
        <v>0</v>
      </c>
      <c r="T144" s="213">
        <f t="shared" si="13"/>
        <v>0</v>
      </c>
      <c r="U144" s="34"/>
      <c r="V144" s="34"/>
      <c r="W144" s="34"/>
      <c r="X144" s="34"/>
      <c r="Y144" s="34"/>
      <c r="Z144" s="34"/>
      <c r="AA144" s="34"/>
      <c r="AB144" s="34"/>
      <c r="AC144" s="34"/>
      <c r="AD144" s="34"/>
      <c r="AE144" s="34"/>
      <c r="AR144" s="214" t="s">
        <v>183</v>
      </c>
      <c r="AT144" s="214" t="s">
        <v>471</v>
      </c>
      <c r="AU144" s="214" t="s">
        <v>90</v>
      </c>
      <c r="AY144" s="17" t="s">
        <v>134</v>
      </c>
      <c r="BE144" s="215">
        <f t="shared" si="14"/>
        <v>0</v>
      </c>
      <c r="BF144" s="215">
        <f t="shared" si="15"/>
        <v>0</v>
      </c>
      <c r="BG144" s="215">
        <f t="shared" si="16"/>
        <v>0</v>
      </c>
      <c r="BH144" s="215">
        <f t="shared" si="17"/>
        <v>0</v>
      </c>
      <c r="BI144" s="215">
        <f t="shared" si="18"/>
        <v>0</v>
      </c>
      <c r="BJ144" s="17" t="s">
        <v>88</v>
      </c>
      <c r="BK144" s="215">
        <f t="shared" si="19"/>
        <v>0</v>
      </c>
      <c r="BL144" s="17" t="s">
        <v>143</v>
      </c>
      <c r="BM144" s="214" t="s">
        <v>1443</v>
      </c>
    </row>
    <row r="145" spans="1:65" s="2" customFormat="1" ht="21.75" customHeight="1">
      <c r="A145" s="34"/>
      <c r="B145" s="35"/>
      <c r="C145" s="255" t="s">
        <v>238</v>
      </c>
      <c r="D145" s="255" t="s">
        <v>471</v>
      </c>
      <c r="E145" s="256" t="s">
        <v>1444</v>
      </c>
      <c r="F145" s="257" t="s">
        <v>1445</v>
      </c>
      <c r="G145" s="258" t="s">
        <v>584</v>
      </c>
      <c r="H145" s="259">
        <v>2</v>
      </c>
      <c r="I145" s="260"/>
      <c r="J145" s="261">
        <f t="shared" si="10"/>
        <v>0</v>
      </c>
      <c r="K145" s="257" t="s">
        <v>1389</v>
      </c>
      <c r="L145" s="262"/>
      <c r="M145" s="263" t="s">
        <v>1</v>
      </c>
      <c r="N145" s="264" t="s">
        <v>45</v>
      </c>
      <c r="O145" s="71"/>
      <c r="P145" s="212">
        <f t="shared" si="11"/>
        <v>0</v>
      </c>
      <c r="Q145" s="212">
        <v>0</v>
      </c>
      <c r="R145" s="212">
        <f t="shared" si="12"/>
        <v>0</v>
      </c>
      <c r="S145" s="212">
        <v>0</v>
      </c>
      <c r="T145" s="213">
        <f t="shared" si="13"/>
        <v>0</v>
      </c>
      <c r="U145" s="34"/>
      <c r="V145" s="34"/>
      <c r="W145" s="34"/>
      <c r="X145" s="34"/>
      <c r="Y145" s="34"/>
      <c r="Z145" s="34"/>
      <c r="AA145" s="34"/>
      <c r="AB145" s="34"/>
      <c r="AC145" s="34"/>
      <c r="AD145" s="34"/>
      <c r="AE145" s="34"/>
      <c r="AR145" s="214" t="s">
        <v>183</v>
      </c>
      <c r="AT145" s="214" t="s">
        <v>471</v>
      </c>
      <c r="AU145" s="214" t="s">
        <v>90</v>
      </c>
      <c r="AY145" s="17" t="s">
        <v>134</v>
      </c>
      <c r="BE145" s="215">
        <f t="shared" si="14"/>
        <v>0</v>
      </c>
      <c r="BF145" s="215">
        <f t="shared" si="15"/>
        <v>0</v>
      </c>
      <c r="BG145" s="215">
        <f t="shared" si="16"/>
        <v>0</v>
      </c>
      <c r="BH145" s="215">
        <f t="shared" si="17"/>
        <v>0</v>
      </c>
      <c r="BI145" s="215">
        <f t="shared" si="18"/>
        <v>0</v>
      </c>
      <c r="BJ145" s="17" t="s">
        <v>88</v>
      </c>
      <c r="BK145" s="215">
        <f t="shared" si="19"/>
        <v>0</v>
      </c>
      <c r="BL145" s="17" t="s">
        <v>143</v>
      </c>
      <c r="BM145" s="214" t="s">
        <v>1446</v>
      </c>
    </row>
    <row r="146" spans="1:65" s="2" customFormat="1" ht="21.75" customHeight="1">
      <c r="A146" s="34"/>
      <c r="B146" s="35"/>
      <c r="C146" s="255" t="s">
        <v>241</v>
      </c>
      <c r="D146" s="255" t="s">
        <v>471</v>
      </c>
      <c r="E146" s="256" t="s">
        <v>1447</v>
      </c>
      <c r="F146" s="257" t="s">
        <v>1448</v>
      </c>
      <c r="G146" s="258" t="s">
        <v>428</v>
      </c>
      <c r="H146" s="259">
        <v>8</v>
      </c>
      <c r="I146" s="260"/>
      <c r="J146" s="261">
        <f t="shared" si="10"/>
        <v>0</v>
      </c>
      <c r="K146" s="257" t="s">
        <v>1389</v>
      </c>
      <c r="L146" s="262"/>
      <c r="M146" s="263" t="s">
        <v>1</v>
      </c>
      <c r="N146" s="264" t="s">
        <v>45</v>
      </c>
      <c r="O146" s="71"/>
      <c r="P146" s="212">
        <f t="shared" si="11"/>
        <v>0</v>
      </c>
      <c r="Q146" s="212">
        <v>0</v>
      </c>
      <c r="R146" s="212">
        <f t="shared" si="12"/>
        <v>0</v>
      </c>
      <c r="S146" s="212">
        <v>0</v>
      </c>
      <c r="T146" s="213">
        <f t="shared" si="13"/>
        <v>0</v>
      </c>
      <c r="U146" s="34"/>
      <c r="V146" s="34"/>
      <c r="W146" s="34"/>
      <c r="X146" s="34"/>
      <c r="Y146" s="34"/>
      <c r="Z146" s="34"/>
      <c r="AA146" s="34"/>
      <c r="AB146" s="34"/>
      <c r="AC146" s="34"/>
      <c r="AD146" s="34"/>
      <c r="AE146" s="34"/>
      <c r="AR146" s="214" t="s">
        <v>183</v>
      </c>
      <c r="AT146" s="214" t="s">
        <v>471</v>
      </c>
      <c r="AU146" s="214" t="s">
        <v>90</v>
      </c>
      <c r="AY146" s="17" t="s">
        <v>134</v>
      </c>
      <c r="BE146" s="215">
        <f t="shared" si="14"/>
        <v>0</v>
      </c>
      <c r="BF146" s="215">
        <f t="shared" si="15"/>
        <v>0</v>
      </c>
      <c r="BG146" s="215">
        <f t="shared" si="16"/>
        <v>0</v>
      </c>
      <c r="BH146" s="215">
        <f t="shared" si="17"/>
        <v>0</v>
      </c>
      <c r="BI146" s="215">
        <f t="shared" si="18"/>
        <v>0</v>
      </c>
      <c r="BJ146" s="17" t="s">
        <v>88</v>
      </c>
      <c r="BK146" s="215">
        <f t="shared" si="19"/>
        <v>0</v>
      </c>
      <c r="BL146" s="17" t="s">
        <v>143</v>
      </c>
      <c r="BM146" s="214" t="s">
        <v>1449</v>
      </c>
    </row>
    <row r="147" spans="1:65" s="2" customFormat="1" ht="16.5" customHeight="1">
      <c r="A147" s="34"/>
      <c r="B147" s="35"/>
      <c r="C147" s="255" t="s">
        <v>7</v>
      </c>
      <c r="D147" s="255" t="s">
        <v>471</v>
      </c>
      <c r="E147" s="256" t="s">
        <v>1450</v>
      </c>
      <c r="F147" s="257" t="s">
        <v>1451</v>
      </c>
      <c r="G147" s="258" t="s">
        <v>584</v>
      </c>
      <c r="H147" s="259">
        <v>4</v>
      </c>
      <c r="I147" s="260"/>
      <c r="J147" s="261">
        <f t="shared" si="10"/>
        <v>0</v>
      </c>
      <c r="K147" s="257" t="s">
        <v>1389</v>
      </c>
      <c r="L147" s="262"/>
      <c r="M147" s="263" t="s">
        <v>1</v>
      </c>
      <c r="N147" s="264" t="s">
        <v>45</v>
      </c>
      <c r="O147" s="71"/>
      <c r="P147" s="212">
        <f t="shared" si="11"/>
        <v>0</v>
      </c>
      <c r="Q147" s="212">
        <v>0</v>
      </c>
      <c r="R147" s="212">
        <f t="shared" si="12"/>
        <v>0</v>
      </c>
      <c r="S147" s="212">
        <v>0</v>
      </c>
      <c r="T147" s="213">
        <f t="shared" si="13"/>
        <v>0</v>
      </c>
      <c r="U147" s="34"/>
      <c r="V147" s="34"/>
      <c r="W147" s="34"/>
      <c r="X147" s="34"/>
      <c r="Y147" s="34"/>
      <c r="Z147" s="34"/>
      <c r="AA147" s="34"/>
      <c r="AB147" s="34"/>
      <c r="AC147" s="34"/>
      <c r="AD147" s="34"/>
      <c r="AE147" s="34"/>
      <c r="AR147" s="214" t="s">
        <v>183</v>
      </c>
      <c r="AT147" s="214" t="s">
        <v>471</v>
      </c>
      <c r="AU147" s="214" t="s">
        <v>90</v>
      </c>
      <c r="AY147" s="17" t="s">
        <v>134</v>
      </c>
      <c r="BE147" s="215">
        <f t="shared" si="14"/>
        <v>0</v>
      </c>
      <c r="BF147" s="215">
        <f t="shared" si="15"/>
        <v>0</v>
      </c>
      <c r="BG147" s="215">
        <f t="shared" si="16"/>
        <v>0</v>
      </c>
      <c r="BH147" s="215">
        <f t="shared" si="17"/>
        <v>0</v>
      </c>
      <c r="BI147" s="215">
        <f t="shared" si="18"/>
        <v>0</v>
      </c>
      <c r="BJ147" s="17" t="s">
        <v>88</v>
      </c>
      <c r="BK147" s="215">
        <f t="shared" si="19"/>
        <v>0</v>
      </c>
      <c r="BL147" s="17" t="s">
        <v>143</v>
      </c>
      <c r="BM147" s="214" t="s">
        <v>1452</v>
      </c>
    </row>
    <row r="148" spans="1:65" s="2" customFormat="1" ht="16.5" customHeight="1">
      <c r="A148" s="34"/>
      <c r="B148" s="35"/>
      <c r="C148" s="255" t="s">
        <v>245</v>
      </c>
      <c r="D148" s="255" t="s">
        <v>471</v>
      </c>
      <c r="E148" s="256" t="s">
        <v>1453</v>
      </c>
      <c r="F148" s="257" t="s">
        <v>1454</v>
      </c>
      <c r="G148" s="258" t="s">
        <v>584</v>
      </c>
      <c r="H148" s="259">
        <v>1</v>
      </c>
      <c r="I148" s="260"/>
      <c r="J148" s="261">
        <f t="shared" si="10"/>
        <v>0</v>
      </c>
      <c r="K148" s="257" t="s">
        <v>1389</v>
      </c>
      <c r="L148" s="262"/>
      <c r="M148" s="263" t="s">
        <v>1</v>
      </c>
      <c r="N148" s="264" t="s">
        <v>45</v>
      </c>
      <c r="O148" s="71"/>
      <c r="P148" s="212">
        <f t="shared" si="11"/>
        <v>0</v>
      </c>
      <c r="Q148" s="212">
        <v>0</v>
      </c>
      <c r="R148" s="212">
        <f t="shared" si="12"/>
        <v>0</v>
      </c>
      <c r="S148" s="212">
        <v>0</v>
      </c>
      <c r="T148" s="213">
        <f t="shared" si="13"/>
        <v>0</v>
      </c>
      <c r="U148" s="34"/>
      <c r="V148" s="34"/>
      <c r="W148" s="34"/>
      <c r="X148" s="34"/>
      <c r="Y148" s="34"/>
      <c r="Z148" s="34"/>
      <c r="AA148" s="34"/>
      <c r="AB148" s="34"/>
      <c r="AC148" s="34"/>
      <c r="AD148" s="34"/>
      <c r="AE148" s="34"/>
      <c r="AR148" s="214" t="s">
        <v>183</v>
      </c>
      <c r="AT148" s="214" t="s">
        <v>471</v>
      </c>
      <c r="AU148" s="214" t="s">
        <v>90</v>
      </c>
      <c r="AY148" s="17" t="s">
        <v>134</v>
      </c>
      <c r="BE148" s="215">
        <f t="shared" si="14"/>
        <v>0</v>
      </c>
      <c r="BF148" s="215">
        <f t="shared" si="15"/>
        <v>0</v>
      </c>
      <c r="BG148" s="215">
        <f t="shared" si="16"/>
        <v>0</v>
      </c>
      <c r="BH148" s="215">
        <f t="shared" si="17"/>
        <v>0</v>
      </c>
      <c r="BI148" s="215">
        <f t="shared" si="18"/>
        <v>0</v>
      </c>
      <c r="BJ148" s="17" t="s">
        <v>88</v>
      </c>
      <c r="BK148" s="215">
        <f t="shared" si="19"/>
        <v>0</v>
      </c>
      <c r="BL148" s="17" t="s">
        <v>143</v>
      </c>
      <c r="BM148" s="214" t="s">
        <v>1455</v>
      </c>
    </row>
    <row r="149" spans="1:65" s="2" customFormat="1" ht="16.5" customHeight="1">
      <c r="A149" s="34"/>
      <c r="B149" s="35"/>
      <c r="C149" s="255" t="s">
        <v>247</v>
      </c>
      <c r="D149" s="255" t="s">
        <v>471</v>
      </c>
      <c r="E149" s="256" t="s">
        <v>1456</v>
      </c>
      <c r="F149" s="257" t="s">
        <v>1404</v>
      </c>
      <c r="G149" s="258" t="s">
        <v>584</v>
      </c>
      <c r="H149" s="259">
        <v>2</v>
      </c>
      <c r="I149" s="260"/>
      <c r="J149" s="261">
        <f t="shared" si="10"/>
        <v>0</v>
      </c>
      <c r="K149" s="257" t="s">
        <v>1389</v>
      </c>
      <c r="L149" s="262"/>
      <c r="M149" s="263" t="s">
        <v>1</v>
      </c>
      <c r="N149" s="264" t="s">
        <v>45</v>
      </c>
      <c r="O149" s="71"/>
      <c r="P149" s="212">
        <f t="shared" si="11"/>
        <v>0</v>
      </c>
      <c r="Q149" s="212">
        <v>0</v>
      </c>
      <c r="R149" s="212">
        <f t="shared" si="12"/>
        <v>0</v>
      </c>
      <c r="S149" s="212">
        <v>0</v>
      </c>
      <c r="T149" s="213">
        <f t="shared" si="13"/>
        <v>0</v>
      </c>
      <c r="U149" s="34"/>
      <c r="V149" s="34"/>
      <c r="W149" s="34"/>
      <c r="X149" s="34"/>
      <c r="Y149" s="34"/>
      <c r="Z149" s="34"/>
      <c r="AA149" s="34"/>
      <c r="AB149" s="34"/>
      <c r="AC149" s="34"/>
      <c r="AD149" s="34"/>
      <c r="AE149" s="34"/>
      <c r="AR149" s="214" t="s">
        <v>183</v>
      </c>
      <c r="AT149" s="214" t="s">
        <v>471</v>
      </c>
      <c r="AU149" s="214" t="s">
        <v>90</v>
      </c>
      <c r="AY149" s="17" t="s">
        <v>134</v>
      </c>
      <c r="BE149" s="215">
        <f t="shared" si="14"/>
        <v>0</v>
      </c>
      <c r="BF149" s="215">
        <f t="shared" si="15"/>
        <v>0</v>
      </c>
      <c r="BG149" s="215">
        <f t="shared" si="16"/>
        <v>0</v>
      </c>
      <c r="BH149" s="215">
        <f t="shared" si="17"/>
        <v>0</v>
      </c>
      <c r="BI149" s="215">
        <f t="shared" si="18"/>
        <v>0</v>
      </c>
      <c r="BJ149" s="17" t="s">
        <v>88</v>
      </c>
      <c r="BK149" s="215">
        <f t="shared" si="19"/>
        <v>0</v>
      </c>
      <c r="BL149" s="17" t="s">
        <v>143</v>
      </c>
      <c r="BM149" s="214" t="s">
        <v>1457</v>
      </c>
    </row>
    <row r="150" spans="1:65" s="2" customFormat="1" ht="21.75" customHeight="1">
      <c r="A150" s="34"/>
      <c r="B150" s="35"/>
      <c r="C150" s="255" t="s">
        <v>250</v>
      </c>
      <c r="D150" s="255" t="s">
        <v>471</v>
      </c>
      <c r="E150" s="256" t="s">
        <v>1458</v>
      </c>
      <c r="F150" s="257" t="s">
        <v>1459</v>
      </c>
      <c r="G150" s="258" t="s">
        <v>428</v>
      </c>
      <c r="H150" s="259">
        <v>68</v>
      </c>
      <c r="I150" s="260"/>
      <c r="J150" s="261">
        <f t="shared" si="10"/>
        <v>0</v>
      </c>
      <c r="K150" s="257" t="s">
        <v>1389</v>
      </c>
      <c r="L150" s="262"/>
      <c r="M150" s="263" t="s">
        <v>1</v>
      </c>
      <c r="N150" s="264" t="s">
        <v>45</v>
      </c>
      <c r="O150" s="71"/>
      <c r="P150" s="212">
        <f t="shared" si="11"/>
        <v>0</v>
      </c>
      <c r="Q150" s="212">
        <v>0</v>
      </c>
      <c r="R150" s="212">
        <f t="shared" si="12"/>
        <v>0</v>
      </c>
      <c r="S150" s="212">
        <v>0</v>
      </c>
      <c r="T150" s="213">
        <f t="shared" si="13"/>
        <v>0</v>
      </c>
      <c r="U150" s="34"/>
      <c r="V150" s="34"/>
      <c r="W150" s="34"/>
      <c r="X150" s="34"/>
      <c r="Y150" s="34"/>
      <c r="Z150" s="34"/>
      <c r="AA150" s="34"/>
      <c r="AB150" s="34"/>
      <c r="AC150" s="34"/>
      <c r="AD150" s="34"/>
      <c r="AE150" s="34"/>
      <c r="AR150" s="214" t="s">
        <v>183</v>
      </c>
      <c r="AT150" s="214" t="s">
        <v>471</v>
      </c>
      <c r="AU150" s="214" t="s">
        <v>90</v>
      </c>
      <c r="AY150" s="17" t="s">
        <v>134</v>
      </c>
      <c r="BE150" s="215">
        <f t="shared" si="14"/>
        <v>0</v>
      </c>
      <c r="BF150" s="215">
        <f t="shared" si="15"/>
        <v>0</v>
      </c>
      <c r="BG150" s="215">
        <f t="shared" si="16"/>
        <v>0</v>
      </c>
      <c r="BH150" s="215">
        <f t="shared" si="17"/>
        <v>0</v>
      </c>
      <c r="BI150" s="215">
        <f t="shared" si="18"/>
        <v>0</v>
      </c>
      <c r="BJ150" s="17" t="s">
        <v>88</v>
      </c>
      <c r="BK150" s="215">
        <f t="shared" si="19"/>
        <v>0</v>
      </c>
      <c r="BL150" s="17" t="s">
        <v>143</v>
      </c>
      <c r="BM150" s="214" t="s">
        <v>1460</v>
      </c>
    </row>
    <row r="151" spans="1:65" s="2" customFormat="1" ht="16.5" customHeight="1">
      <c r="A151" s="34"/>
      <c r="B151" s="35"/>
      <c r="C151" s="255" t="s">
        <v>254</v>
      </c>
      <c r="D151" s="255" t="s">
        <v>471</v>
      </c>
      <c r="E151" s="256" t="s">
        <v>1461</v>
      </c>
      <c r="F151" s="257" t="s">
        <v>1462</v>
      </c>
      <c r="G151" s="258" t="s">
        <v>428</v>
      </c>
      <c r="H151" s="259">
        <v>53</v>
      </c>
      <c r="I151" s="260"/>
      <c r="J151" s="261">
        <f t="shared" si="10"/>
        <v>0</v>
      </c>
      <c r="K151" s="257" t="s">
        <v>1389</v>
      </c>
      <c r="L151" s="262"/>
      <c r="M151" s="263" t="s">
        <v>1</v>
      </c>
      <c r="N151" s="264" t="s">
        <v>45</v>
      </c>
      <c r="O151" s="71"/>
      <c r="P151" s="212">
        <f t="shared" si="11"/>
        <v>0</v>
      </c>
      <c r="Q151" s="212">
        <v>0</v>
      </c>
      <c r="R151" s="212">
        <f t="shared" si="12"/>
        <v>0</v>
      </c>
      <c r="S151" s="212">
        <v>0</v>
      </c>
      <c r="T151" s="213">
        <f t="shared" si="13"/>
        <v>0</v>
      </c>
      <c r="U151" s="34"/>
      <c r="V151" s="34"/>
      <c r="W151" s="34"/>
      <c r="X151" s="34"/>
      <c r="Y151" s="34"/>
      <c r="Z151" s="34"/>
      <c r="AA151" s="34"/>
      <c r="AB151" s="34"/>
      <c r="AC151" s="34"/>
      <c r="AD151" s="34"/>
      <c r="AE151" s="34"/>
      <c r="AR151" s="214" t="s">
        <v>183</v>
      </c>
      <c r="AT151" s="214" t="s">
        <v>471</v>
      </c>
      <c r="AU151" s="214" t="s">
        <v>90</v>
      </c>
      <c r="AY151" s="17" t="s">
        <v>134</v>
      </c>
      <c r="BE151" s="215">
        <f t="shared" si="14"/>
        <v>0</v>
      </c>
      <c r="BF151" s="215">
        <f t="shared" si="15"/>
        <v>0</v>
      </c>
      <c r="BG151" s="215">
        <f t="shared" si="16"/>
        <v>0</v>
      </c>
      <c r="BH151" s="215">
        <f t="shared" si="17"/>
        <v>0</v>
      </c>
      <c r="BI151" s="215">
        <f t="shared" si="18"/>
        <v>0</v>
      </c>
      <c r="BJ151" s="17" t="s">
        <v>88</v>
      </c>
      <c r="BK151" s="215">
        <f t="shared" si="19"/>
        <v>0</v>
      </c>
      <c r="BL151" s="17" t="s">
        <v>143</v>
      </c>
      <c r="BM151" s="214" t="s">
        <v>1463</v>
      </c>
    </row>
    <row r="152" spans="1:65" s="2" customFormat="1" ht="16.5" customHeight="1">
      <c r="A152" s="34"/>
      <c r="B152" s="35"/>
      <c r="C152" s="255" t="s">
        <v>257</v>
      </c>
      <c r="D152" s="255" t="s">
        <v>471</v>
      </c>
      <c r="E152" s="256" t="s">
        <v>1464</v>
      </c>
      <c r="F152" s="257" t="s">
        <v>1465</v>
      </c>
      <c r="G152" s="258" t="s">
        <v>584</v>
      </c>
      <c r="H152" s="259">
        <v>1</v>
      </c>
      <c r="I152" s="260"/>
      <c r="J152" s="261">
        <f t="shared" si="10"/>
        <v>0</v>
      </c>
      <c r="K152" s="257" t="s">
        <v>1389</v>
      </c>
      <c r="L152" s="262"/>
      <c r="M152" s="263" t="s">
        <v>1</v>
      </c>
      <c r="N152" s="264" t="s">
        <v>45</v>
      </c>
      <c r="O152" s="71"/>
      <c r="P152" s="212">
        <f t="shared" si="11"/>
        <v>0</v>
      </c>
      <c r="Q152" s="212">
        <v>0</v>
      </c>
      <c r="R152" s="212">
        <f t="shared" si="12"/>
        <v>0</v>
      </c>
      <c r="S152" s="212">
        <v>0</v>
      </c>
      <c r="T152" s="213">
        <f t="shared" si="13"/>
        <v>0</v>
      </c>
      <c r="U152" s="34"/>
      <c r="V152" s="34"/>
      <c r="W152" s="34"/>
      <c r="X152" s="34"/>
      <c r="Y152" s="34"/>
      <c r="Z152" s="34"/>
      <c r="AA152" s="34"/>
      <c r="AB152" s="34"/>
      <c r="AC152" s="34"/>
      <c r="AD152" s="34"/>
      <c r="AE152" s="34"/>
      <c r="AR152" s="214" t="s">
        <v>183</v>
      </c>
      <c r="AT152" s="214" t="s">
        <v>471</v>
      </c>
      <c r="AU152" s="214" t="s">
        <v>90</v>
      </c>
      <c r="AY152" s="17" t="s">
        <v>134</v>
      </c>
      <c r="BE152" s="215">
        <f t="shared" si="14"/>
        <v>0</v>
      </c>
      <c r="BF152" s="215">
        <f t="shared" si="15"/>
        <v>0</v>
      </c>
      <c r="BG152" s="215">
        <f t="shared" si="16"/>
        <v>0</v>
      </c>
      <c r="BH152" s="215">
        <f t="shared" si="17"/>
        <v>0</v>
      </c>
      <c r="BI152" s="215">
        <f t="shared" si="18"/>
        <v>0</v>
      </c>
      <c r="BJ152" s="17" t="s">
        <v>88</v>
      </c>
      <c r="BK152" s="215">
        <f t="shared" si="19"/>
        <v>0</v>
      </c>
      <c r="BL152" s="17" t="s">
        <v>143</v>
      </c>
      <c r="BM152" s="214" t="s">
        <v>1466</v>
      </c>
    </row>
    <row r="153" spans="1:65" s="2" customFormat="1" ht="16.5" customHeight="1">
      <c r="A153" s="34"/>
      <c r="B153" s="35"/>
      <c r="C153" s="255" t="s">
        <v>262</v>
      </c>
      <c r="D153" s="255" t="s">
        <v>471</v>
      </c>
      <c r="E153" s="256" t="s">
        <v>1467</v>
      </c>
      <c r="F153" s="257" t="s">
        <v>1468</v>
      </c>
      <c r="G153" s="258" t="s">
        <v>584</v>
      </c>
      <c r="H153" s="259">
        <v>1</v>
      </c>
      <c r="I153" s="260"/>
      <c r="J153" s="261">
        <f t="shared" si="10"/>
        <v>0</v>
      </c>
      <c r="K153" s="257" t="s">
        <v>1389</v>
      </c>
      <c r="L153" s="262"/>
      <c r="M153" s="263" t="s">
        <v>1</v>
      </c>
      <c r="N153" s="264" t="s">
        <v>45</v>
      </c>
      <c r="O153" s="71"/>
      <c r="P153" s="212">
        <f t="shared" si="11"/>
        <v>0</v>
      </c>
      <c r="Q153" s="212">
        <v>0</v>
      </c>
      <c r="R153" s="212">
        <f t="shared" si="12"/>
        <v>0</v>
      </c>
      <c r="S153" s="212">
        <v>0</v>
      </c>
      <c r="T153" s="213">
        <f t="shared" si="13"/>
        <v>0</v>
      </c>
      <c r="U153" s="34"/>
      <c r="V153" s="34"/>
      <c r="W153" s="34"/>
      <c r="X153" s="34"/>
      <c r="Y153" s="34"/>
      <c r="Z153" s="34"/>
      <c r="AA153" s="34"/>
      <c r="AB153" s="34"/>
      <c r="AC153" s="34"/>
      <c r="AD153" s="34"/>
      <c r="AE153" s="34"/>
      <c r="AR153" s="214" t="s">
        <v>183</v>
      </c>
      <c r="AT153" s="214" t="s">
        <v>471</v>
      </c>
      <c r="AU153" s="214" t="s">
        <v>90</v>
      </c>
      <c r="AY153" s="17" t="s">
        <v>134</v>
      </c>
      <c r="BE153" s="215">
        <f t="shared" si="14"/>
        <v>0</v>
      </c>
      <c r="BF153" s="215">
        <f t="shared" si="15"/>
        <v>0</v>
      </c>
      <c r="BG153" s="215">
        <f t="shared" si="16"/>
        <v>0</v>
      </c>
      <c r="BH153" s="215">
        <f t="shared" si="17"/>
        <v>0</v>
      </c>
      <c r="BI153" s="215">
        <f t="shared" si="18"/>
        <v>0</v>
      </c>
      <c r="BJ153" s="17" t="s">
        <v>88</v>
      </c>
      <c r="BK153" s="215">
        <f t="shared" si="19"/>
        <v>0</v>
      </c>
      <c r="BL153" s="17" t="s">
        <v>143</v>
      </c>
      <c r="BM153" s="214" t="s">
        <v>1469</v>
      </c>
    </row>
    <row r="154" spans="1:65" s="2" customFormat="1" ht="16.5" customHeight="1">
      <c r="A154" s="34"/>
      <c r="B154" s="35"/>
      <c r="C154" s="255" t="s">
        <v>266</v>
      </c>
      <c r="D154" s="255" t="s">
        <v>471</v>
      </c>
      <c r="E154" s="256" t="s">
        <v>1470</v>
      </c>
      <c r="F154" s="257" t="s">
        <v>1471</v>
      </c>
      <c r="G154" s="258" t="s">
        <v>221</v>
      </c>
      <c r="H154" s="259">
        <v>1</v>
      </c>
      <c r="I154" s="260"/>
      <c r="J154" s="261">
        <f t="shared" si="10"/>
        <v>0</v>
      </c>
      <c r="K154" s="257" t="s">
        <v>1389</v>
      </c>
      <c r="L154" s="262"/>
      <c r="M154" s="263" t="s">
        <v>1</v>
      </c>
      <c r="N154" s="264" t="s">
        <v>45</v>
      </c>
      <c r="O154" s="71"/>
      <c r="P154" s="212">
        <f t="shared" si="11"/>
        <v>0</v>
      </c>
      <c r="Q154" s="212">
        <v>0</v>
      </c>
      <c r="R154" s="212">
        <f t="shared" si="12"/>
        <v>0</v>
      </c>
      <c r="S154" s="212">
        <v>0</v>
      </c>
      <c r="T154" s="213">
        <f t="shared" si="13"/>
        <v>0</v>
      </c>
      <c r="U154" s="34"/>
      <c r="V154" s="34"/>
      <c r="W154" s="34"/>
      <c r="X154" s="34"/>
      <c r="Y154" s="34"/>
      <c r="Z154" s="34"/>
      <c r="AA154" s="34"/>
      <c r="AB154" s="34"/>
      <c r="AC154" s="34"/>
      <c r="AD154" s="34"/>
      <c r="AE154" s="34"/>
      <c r="AR154" s="214" t="s">
        <v>183</v>
      </c>
      <c r="AT154" s="214" t="s">
        <v>471</v>
      </c>
      <c r="AU154" s="214" t="s">
        <v>90</v>
      </c>
      <c r="AY154" s="17" t="s">
        <v>134</v>
      </c>
      <c r="BE154" s="215">
        <f t="shared" si="14"/>
        <v>0</v>
      </c>
      <c r="BF154" s="215">
        <f t="shared" si="15"/>
        <v>0</v>
      </c>
      <c r="BG154" s="215">
        <f t="shared" si="16"/>
        <v>0</v>
      </c>
      <c r="BH154" s="215">
        <f t="shared" si="17"/>
        <v>0</v>
      </c>
      <c r="BI154" s="215">
        <f t="shared" si="18"/>
        <v>0</v>
      </c>
      <c r="BJ154" s="17" t="s">
        <v>88</v>
      </c>
      <c r="BK154" s="215">
        <f t="shared" si="19"/>
        <v>0</v>
      </c>
      <c r="BL154" s="17" t="s">
        <v>143</v>
      </c>
      <c r="BM154" s="214" t="s">
        <v>1472</v>
      </c>
    </row>
    <row r="155" spans="1:65" s="12" customFormat="1" ht="22.9" customHeight="1">
      <c r="B155" s="187"/>
      <c r="C155" s="188"/>
      <c r="D155" s="189" t="s">
        <v>79</v>
      </c>
      <c r="E155" s="201" t="s">
        <v>1473</v>
      </c>
      <c r="F155" s="201" t="s">
        <v>1474</v>
      </c>
      <c r="G155" s="188"/>
      <c r="H155" s="188"/>
      <c r="I155" s="191"/>
      <c r="J155" s="202">
        <f>BK155</f>
        <v>0</v>
      </c>
      <c r="K155" s="188"/>
      <c r="L155" s="193"/>
      <c r="M155" s="194"/>
      <c r="N155" s="195"/>
      <c r="O155" s="195"/>
      <c r="P155" s="196">
        <f>SUM(P156:P158)</f>
        <v>0</v>
      </c>
      <c r="Q155" s="195"/>
      <c r="R155" s="196">
        <f>SUM(R156:R158)</f>
        <v>0</v>
      </c>
      <c r="S155" s="195"/>
      <c r="T155" s="197">
        <f>SUM(T156:T158)</f>
        <v>0</v>
      </c>
      <c r="AR155" s="198" t="s">
        <v>88</v>
      </c>
      <c r="AT155" s="199" t="s">
        <v>79</v>
      </c>
      <c r="AU155" s="199" t="s">
        <v>88</v>
      </c>
      <c r="AY155" s="198" t="s">
        <v>134</v>
      </c>
      <c r="BK155" s="200">
        <f>SUM(BK156:BK158)</f>
        <v>0</v>
      </c>
    </row>
    <row r="156" spans="1:65" s="2" customFormat="1" ht="16.5" customHeight="1">
      <c r="A156" s="34"/>
      <c r="B156" s="35"/>
      <c r="C156" s="203" t="s">
        <v>271</v>
      </c>
      <c r="D156" s="203" t="s">
        <v>138</v>
      </c>
      <c r="E156" s="204" t="s">
        <v>1475</v>
      </c>
      <c r="F156" s="205" t="s">
        <v>1476</v>
      </c>
      <c r="G156" s="206" t="s">
        <v>584</v>
      </c>
      <c r="H156" s="207">
        <v>1</v>
      </c>
      <c r="I156" s="208"/>
      <c r="J156" s="209">
        <f>ROUND(I156*H156,2)</f>
        <v>0</v>
      </c>
      <c r="K156" s="205" t="s">
        <v>1389</v>
      </c>
      <c r="L156" s="39"/>
      <c r="M156" s="210" t="s">
        <v>1</v>
      </c>
      <c r="N156" s="211" t="s">
        <v>45</v>
      </c>
      <c r="O156" s="71"/>
      <c r="P156" s="212">
        <f>O156*H156</f>
        <v>0</v>
      </c>
      <c r="Q156" s="212">
        <v>0</v>
      </c>
      <c r="R156" s="212">
        <f>Q156*H156</f>
        <v>0</v>
      </c>
      <c r="S156" s="212">
        <v>0</v>
      </c>
      <c r="T156" s="213">
        <f>S156*H156</f>
        <v>0</v>
      </c>
      <c r="U156" s="34"/>
      <c r="V156" s="34"/>
      <c r="W156" s="34"/>
      <c r="X156" s="34"/>
      <c r="Y156" s="34"/>
      <c r="Z156" s="34"/>
      <c r="AA156" s="34"/>
      <c r="AB156" s="34"/>
      <c r="AC156" s="34"/>
      <c r="AD156" s="34"/>
      <c r="AE156" s="34"/>
      <c r="AR156" s="214" t="s">
        <v>143</v>
      </c>
      <c r="AT156" s="214" t="s">
        <v>138</v>
      </c>
      <c r="AU156" s="214" t="s">
        <v>90</v>
      </c>
      <c r="AY156" s="17" t="s">
        <v>134</v>
      </c>
      <c r="BE156" s="215">
        <f>IF(N156="základní",J156,0)</f>
        <v>0</v>
      </c>
      <c r="BF156" s="215">
        <f>IF(N156="snížená",J156,0)</f>
        <v>0</v>
      </c>
      <c r="BG156" s="215">
        <f>IF(N156="zákl. přenesená",J156,0)</f>
        <v>0</v>
      </c>
      <c r="BH156" s="215">
        <f>IF(N156="sníž. přenesená",J156,0)</f>
        <v>0</v>
      </c>
      <c r="BI156" s="215">
        <f>IF(N156="nulová",J156,0)</f>
        <v>0</v>
      </c>
      <c r="BJ156" s="17" t="s">
        <v>88</v>
      </c>
      <c r="BK156" s="215">
        <f>ROUND(I156*H156,2)</f>
        <v>0</v>
      </c>
      <c r="BL156" s="17" t="s">
        <v>143</v>
      </c>
      <c r="BM156" s="214" t="s">
        <v>1477</v>
      </c>
    </row>
    <row r="157" spans="1:65" s="2" customFormat="1" ht="16.5" customHeight="1">
      <c r="A157" s="34"/>
      <c r="B157" s="35"/>
      <c r="C157" s="203" t="s">
        <v>274</v>
      </c>
      <c r="D157" s="203" t="s">
        <v>138</v>
      </c>
      <c r="E157" s="204" t="s">
        <v>1478</v>
      </c>
      <c r="F157" s="205" t="s">
        <v>1479</v>
      </c>
      <c r="G157" s="206" t="s">
        <v>584</v>
      </c>
      <c r="H157" s="207">
        <v>1</v>
      </c>
      <c r="I157" s="208"/>
      <c r="J157" s="209">
        <f>ROUND(I157*H157,2)</f>
        <v>0</v>
      </c>
      <c r="K157" s="205" t="s">
        <v>1389</v>
      </c>
      <c r="L157" s="39"/>
      <c r="M157" s="210" t="s">
        <v>1</v>
      </c>
      <c r="N157" s="211" t="s">
        <v>45</v>
      </c>
      <c r="O157" s="71"/>
      <c r="P157" s="212">
        <f>O157*H157</f>
        <v>0</v>
      </c>
      <c r="Q157" s="212">
        <v>0</v>
      </c>
      <c r="R157" s="212">
        <f>Q157*H157</f>
        <v>0</v>
      </c>
      <c r="S157" s="212">
        <v>0</v>
      </c>
      <c r="T157" s="213">
        <f>S157*H157</f>
        <v>0</v>
      </c>
      <c r="U157" s="34"/>
      <c r="V157" s="34"/>
      <c r="W157" s="34"/>
      <c r="X157" s="34"/>
      <c r="Y157" s="34"/>
      <c r="Z157" s="34"/>
      <c r="AA157" s="34"/>
      <c r="AB157" s="34"/>
      <c r="AC157" s="34"/>
      <c r="AD157" s="34"/>
      <c r="AE157" s="34"/>
      <c r="AR157" s="214" t="s">
        <v>143</v>
      </c>
      <c r="AT157" s="214" t="s">
        <v>138</v>
      </c>
      <c r="AU157" s="214" t="s">
        <v>90</v>
      </c>
      <c r="AY157" s="17" t="s">
        <v>134</v>
      </c>
      <c r="BE157" s="215">
        <f>IF(N157="základní",J157,0)</f>
        <v>0</v>
      </c>
      <c r="BF157" s="215">
        <f>IF(N157="snížená",J157,0)</f>
        <v>0</v>
      </c>
      <c r="BG157" s="215">
        <f>IF(N157="zákl. přenesená",J157,0)</f>
        <v>0</v>
      </c>
      <c r="BH157" s="215">
        <f>IF(N157="sníž. přenesená",J157,0)</f>
        <v>0</v>
      </c>
      <c r="BI157" s="215">
        <f>IF(N157="nulová",J157,0)</f>
        <v>0</v>
      </c>
      <c r="BJ157" s="17" t="s">
        <v>88</v>
      </c>
      <c r="BK157" s="215">
        <f>ROUND(I157*H157,2)</f>
        <v>0</v>
      </c>
      <c r="BL157" s="17" t="s">
        <v>143</v>
      </c>
      <c r="BM157" s="214" t="s">
        <v>1480</v>
      </c>
    </row>
    <row r="158" spans="1:65" s="2" customFormat="1" ht="16.5" customHeight="1">
      <c r="A158" s="34"/>
      <c r="B158" s="35"/>
      <c r="C158" s="203" t="s">
        <v>277</v>
      </c>
      <c r="D158" s="203" t="s">
        <v>138</v>
      </c>
      <c r="E158" s="204" t="s">
        <v>1481</v>
      </c>
      <c r="F158" s="205" t="s">
        <v>1482</v>
      </c>
      <c r="G158" s="206" t="s">
        <v>584</v>
      </c>
      <c r="H158" s="207">
        <v>1</v>
      </c>
      <c r="I158" s="208"/>
      <c r="J158" s="209">
        <f>ROUND(I158*H158,2)</f>
        <v>0</v>
      </c>
      <c r="K158" s="205" t="s">
        <v>1389</v>
      </c>
      <c r="L158" s="39"/>
      <c r="M158" s="210" t="s">
        <v>1</v>
      </c>
      <c r="N158" s="211" t="s">
        <v>45</v>
      </c>
      <c r="O158" s="71"/>
      <c r="P158" s="212">
        <f>O158*H158</f>
        <v>0</v>
      </c>
      <c r="Q158" s="212">
        <v>0</v>
      </c>
      <c r="R158" s="212">
        <f>Q158*H158</f>
        <v>0</v>
      </c>
      <c r="S158" s="212">
        <v>0</v>
      </c>
      <c r="T158" s="213">
        <f>S158*H158</f>
        <v>0</v>
      </c>
      <c r="U158" s="34"/>
      <c r="V158" s="34"/>
      <c r="W158" s="34"/>
      <c r="X158" s="34"/>
      <c r="Y158" s="34"/>
      <c r="Z158" s="34"/>
      <c r="AA158" s="34"/>
      <c r="AB158" s="34"/>
      <c r="AC158" s="34"/>
      <c r="AD158" s="34"/>
      <c r="AE158" s="34"/>
      <c r="AR158" s="214" t="s">
        <v>143</v>
      </c>
      <c r="AT158" s="214" t="s">
        <v>138</v>
      </c>
      <c r="AU158" s="214" t="s">
        <v>90</v>
      </c>
      <c r="AY158" s="17" t="s">
        <v>134</v>
      </c>
      <c r="BE158" s="215">
        <f>IF(N158="základní",J158,0)</f>
        <v>0</v>
      </c>
      <c r="BF158" s="215">
        <f>IF(N158="snížená",J158,0)</f>
        <v>0</v>
      </c>
      <c r="BG158" s="215">
        <f>IF(N158="zákl. přenesená",J158,0)</f>
        <v>0</v>
      </c>
      <c r="BH158" s="215">
        <f>IF(N158="sníž. přenesená",J158,0)</f>
        <v>0</v>
      </c>
      <c r="BI158" s="215">
        <f>IF(N158="nulová",J158,0)</f>
        <v>0</v>
      </c>
      <c r="BJ158" s="17" t="s">
        <v>88</v>
      </c>
      <c r="BK158" s="215">
        <f>ROUND(I158*H158,2)</f>
        <v>0</v>
      </c>
      <c r="BL158" s="17" t="s">
        <v>143</v>
      </c>
      <c r="BM158" s="214" t="s">
        <v>1483</v>
      </c>
    </row>
    <row r="159" spans="1:65" s="12" customFormat="1" ht="22.9" customHeight="1">
      <c r="B159" s="187"/>
      <c r="C159" s="188"/>
      <c r="D159" s="189" t="s">
        <v>79</v>
      </c>
      <c r="E159" s="201" t="s">
        <v>1484</v>
      </c>
      <c r="F159" s="201" t="s">
        <v>1485</v>
      </c>
      <c r="G159" s="188"/>
      <c r="H159" s="188"/>
      <c r="I159" s="191"/>
      <c r="J159" s="202">
        <f>BK159</f>
        <v>0</v>
      </c>
      <c r="K159" s="188"/>
      <c r="L159" s="193"/>
      <c r="M159" s="194"/>
      <c r="N159" s="195"/>
      <c r="O159" s="195"/>
      <c r="P159" s="196">
        <f>SUM(P160:P182)</f>
        <v>0</v>
      </c>
      <c r="Q159" s="195"/>
      <c r="R159" s="196">
        <f>SUM(R160:R182)</f>
        <v>16.324818499999999</v>
      </c>
      <c r="S159" s="195"/>
      <c r="T159" s="197">
        <f>SUM(T160:T182)</f>
        <v>0</v>
      </c>
      <c r="AR159" s="198" t="s">
        <v>88</v>
      </c>
      <c r="AT159" s="199" t="s">
        <v>79</v>
      </c>
      <c r="AU159" s="199" t="s">
        <v>88</v>
      </c>
      <c r="AY159" s="198" t="s">
        <v>134</v>
      </c>
      <c r="BK159" s="200">
        <f>SUM(BK160:BK182)</f>
        <v>0</v>
      </c>
    </row>
    <row r="160" spans="1:65" s="2" customFormat="1" ht="21.75" customHeight="1">
      <c r="A160" s="34"/>
      <c r="B160" s="35"/>
      <c r="C160" s="203" t="s">
        <v>282</v>
      </c>
      <c r="D160" s="203" t="s">
        <v>138</v>
      </c>
      <c r="E160" s="204" t="s">
        <v>1486</v>
      </c>
      <c r="F160" s="205" t="s">
        <v>1487</v>
      </c>
      <c r="G160" s="206" t="s">
        <v>141</v>
      </c>
      <c r="H160" s="207">
        <v>6.8</v>
      </c>
      <c r="I160" s="208"/>
      <c r="J160" s="209">
        <f>ROUND(I160*H160,2)</f>
        <v>0</v>
      </c>
      <c r="K160" s="205" t="s">
        <v>1389</v>
      </c>
      <c r="L160" s="39"/>
      <c r="M160" s="210" t="s">
        <v>1</v>
      </c>
      <c r="N160" s="211" t="s">
        <v>45</v>
      </c>
      <c r="O160" s="71"/>
      <c r="P160" s="212">
        <f>O160*H160</f>
        <v>0</v>
      </c>
      <c r="Q160" s="212">
        <v>0</v>
      </c>
      <c r="R160" s="212">
        <f>Q160*H160</f>
        <v>0</v>
      </c>
      <c r="S160" s="212">
        <v>0</v>
      </c>
      <c r="T160" s="213">
        <f>S160*H160</f>
        <v>0</v>
      </c>
      <c r="U160" s="34"/>
      <c r="V160" s="34"/>
      <c r="W160" s="34"/>
      <c r="X160" s="34"/>
      <c r="Y160" s="34"/>
      <c r="Z160" s="34"/>
      <c r="AA160" s="34"/>
      <c r="AB160" s="34"/>
      <c r="AC160" s="34"/>
      <c r="AD160" s="34"/>
      <c r="AE160" s="34"/>
      <c r="AR160" s="214" t="s">
        <v>143</v>
      </c>
      <c r="AT160" s="214" t="s">
        <v>138</v>
      </c>
      <c r="AU160" s="214" t="s">
        <v>90</v>
      </c>
      <c r="AY160" s="17" t="s">
        <v>134</v>
      </c>
      <c r="BE160" s="215">
        <f>IF(N160="základní",J160,0)</f>
        <v>0</v>
      </c>
      <c r="BF160" s="215">
        <f>IF(N160="snížená",J160,0)</f>
        <v>0</v>
      </c>
      <c r="BG160" s="215">
        <f>IF(N160="zákl. přenesená",J160,0)</f>
        <v>0</v>
      </c>
      <c r="BH160" s="215">
        <f>IF(N160="sníž. přenesená",J160,0)</f>
        <v>0</v>
      </c>
      <c r="BI160" s="215">
        <f>IF(N160="nulová",J160,0)</f>
        <v>0</v>
      </c>
      <c r="BJ160" s="17" t="s">
        <v>88</v>
      </c>
      <c r="BK160" s="215">
        <f>ROUND(I160*H160,2)</f>
        <v>0</v>
      </c>
      <c r="BL160" s="17" t="s">
        <v>143</v>
      </c>
      <c r="BM160" s="214" t="s">
        <v>1488</v>
      </c>
    </row>
    <row r="161" spans="1:65" s="2" customFormat="1" ht="29.25">
      <c r="A161" s="34"/>
      <c r="B161" s="35"/>
      <c r="C161" s="36"/>
      <c r="D161" s="216" t="s">
        <v>146</v>
      </c>
      <c r="E161" s="36"/>
      <c r="F161" s="217" t="s">
        <v>1489</v>
      </c>
      <c r="G161" s="36"/>
      <c r="H161" s="36"/>
      <c r="I161" s="115"/>
      <c r="J161" s="36"/>
      <c r="K161" s="36"/>
      <c r="L161" s="39"/>
      <c r="M161" s="218"/>
      <c r="N161" s="219"/>
      <c r="O161" s="71"/>
      <c r="P161" s="71"/>
      <c r="Q161" s="71"/>
      <c r="R161" s="71"/>
      <c r="S161" s="71"/>
      <c r="T161" s="72"/>
      <c r="U161" s="34"/>
      <c r="V161" s="34"/>
      <c r="W161" s="34"/>
      <c r="X161" s="34"/>
      <c r="Y161" s="34"/>
      <c r="Z161" s="34"/>
      <c r="AA161" s="34"/>
      <c r="AB161" s="34"/>
      <c r="AC161" s="34"/>
      <c r="AD161" s="34"/>
      <c r="AE161" s="34"/>
      <c r="AT161" s="17" t="s">
        <v>146</v>
      </c>
      <c r="AU161" s="17" t="s">
        <v>90</v>
      </c>
    </row>
    <row r="162" spans="1:65" s="2" customFormat="1" ht="21.75" customHeight="1">
      <c r="A162" s="34"/>
      <c r="B162" s="35"/>
      <c r="C162" s="203" t="s">
        <v>286</v>
      </c>
      <c r="D162" s="203" t="s">
        <v>138</v>
      </c>
      <c r="E162" s="204" t="s">
        <v>184</v>
      </c>
      <c r="F162" s="205" t="s">
        <v>185</v>
      </c>
      <c r="G162" s="206" t="s">
        <v>141</v>
      </c>
      <c r="H162" s="207">
        <v>6.8</v>
      </c>
      <c r="I162" s="208"/>
      <c r="J162" s="209">
        <f>ROUND(I162*H162,2)</f>
        <v>0</v>
      </c>
      <c r="K162" s="205" t="s">
        <v>1389</v>
      </c>
      <c r="L162" s="39"/>
      <c r="M162" s="210" t="s">
        <v>1</v>
      </c>
      <c r="N162" s="211" t="s">
        <v>45</v>
      </c>
      <c r="O162" s="71"/>
      <c r="P162" s="212">
        <f>O162*H162</f>
        <v>0</v>
      </c>
      <c r="Q162" s="212">
        <v>0</v>
      </c>
      <c r="R162" s="212">
        <f>Q162*H162</f>
        <v>0</v>
      </c>
      <c r="S162" s="212">
        <v>0</v>
      </c>
      <c r="T162" s="213">
        <f>S162*H162</f>
        <v>0</v>
      </c>
      <c r="U162" s="34"/>
      <c r="V162" s="34"/>
      <c r="W162" s="34"/>
      <c r="X162" s="34"/>
      <c r="Y162" s="34"/>
      <c r="Z162" s="34"/>
      <c r="AA162" s="34"/>
      <c r="AB162" s="34"/>
      <c r="AC162" s="34"/>
      <c r="AD162" s="34"/>
      <c r="AE162" s="34"/>
      <c r="AR162" s="214" t="s">
        <v>143</v>
      </c>
      <c r="AT162" s="214" t="s">
        <v>138</v>
      </c>
      <c r="AU162" s="214" t="s">
        <v>90</v>
      </c>
      <c r="AY162" s="17" t="s">
        <v>134</v>
      </c>
      <c r="BE162" s="215">
        <f>IF(N162="základní",J162,0)</f>
        <v>0</v>
      </c>
      <c r="BF162" s="215">
        <f>IF(N162="snížená",J162,0)</f>
        <v>0</v>
      </c>
      <c r="BG162" s="215">
        <f>IF(N162="zákl. přenesená",J162,0)</f>
        <v>0</v>
      </c>
      <c r="BH162" s="215">
        <f>IF(N162="sníž. přenesená",J162,0)</f>
        <v>0</v>
      </c>
      <c r="BI162" s="215">
        <f>IF(N162="nulová",J162,0)</f>
        <v>0</v>
      </c>
      <c r="BJ162" s="17" t="s">
        <v>88</v>
      </c>
      <c r="BK162" s="215">
        <f>ROUND(I162*H162,2)</f>
        <v>0</v>
      </c>
      <c r="BL162" s="17" t="s">
        <v>143</v>
      </c>
      <c r="BM162" s="214" t="s">
        <v>1490</v>
      </c>
    </row>
    <row r="163" spans="1:65" s="2" customFormat="1" ht="195">
      <c r="A163" s="34"/>
      <c r="B163" s="35"/>
      <c r="C163" s="36"/>
      <c r="D163" s="216" t="s">
        <v>146</v>
      </c>
      <c r="E163" s="36"/>
      <c r="F163" s="217" t="s">
        <v>187</v>
      </c>
      <c r="G163" s="36"/>
      <c r="H163" s="36"/>
      <c r="I163" s="115"/>
      <c r="J163" s="36"/>
      <c r="K163" s="36"/>
      <c r="L163" s="39"/>
      <c r="M163" s="218"/>
      <c r="N163" s="219"/>
      <c r="O163" s="71"/>
      <c r="P163" s="71"/>
      <c r="Q163" s="71"/>
      <c r="R163" s="71"/>
      <c r="S163" s="71"/>
      <c r="T163" s="72"/>
      <c r="U163" s="34"/>
      <c r="V163" s="34"/>
      <c r="W163" s="34"/>
      <c r="X163" s="34"/>
      <c r="Y163" s="34"/>
      <c r="Z163" s="34"/>
      <c r="AA163" s="34"/>
      <c r="AB163" s="34"/>
      <c r="AC163" s="34"/>
      <c r="AD163" s="34"/>
      <c r="AE163" s="34"/>
      <c r="AT163" s="17" t="s">
        <v>146</v>
      </c>
      <c r="AU163" s="17" t="s">
        <v>90</v>
      </c>
    </row>
    <row r="164" spans="1:65" s="2" customFormat="1" ht="21.75" customHeight="1">
      <c r="A164" s="34"/>
      <c r="B164" s="35"/>
      <c r="C164" s="203" t="s">
        <v>289</v>
      </c>
      <c r="D164" s="203" t="s">
        <v>138</v>
      </c>
      <c r="E164" s="204" t="s">
        <v>190</v>
      </c>
      <c r="F164" s="205" t="s">
        <v>480</v>
      </c>
      <c r="G164" s="206" t="s">
        <v>141</v>
      </c>
      <c r="H164" s="207">
        <v>170</v>
      </c>
      <c r="I164" s="208"/>
      <c r="J164" s="209">
        <f>ROUND(I164*H164,2)</f>
        <v>0</v>
      </c>
      <c r="K164" s="205" t="s">
        <v>1389</v>
      </c>
      <c r="L164" s="39"/>
      <c r="M164" s="210" t="s">
        <v>1</v>
      </c>
      <c r="N164" s="211" t="s">
        <v>45</v>
      </c>
      <c r="O164" s="71"/>
      <c r="P164" s="212">
        <f>O164*H164</f>
        <v>0</v>
      </c>
      <c r="Q164" s="212">
        <v>0</v>
      </c>
      <c r="R164" s="212">
        <f>Q164*H164</f>
        <v>0</v>
      </c>
      <c r="S164" s="212">
        <v>0</v>
      </c>
      <c r="T164" s="213">
        <f>S164*H164</f>
        <v>0</v>
      </c>
      <c r="U164" s="34"/>
      <c r="V164" s="34"/>
      <c r="W164" s="34"/>
      <c r="X164" s="34"/>
      <c r="Y164" s="34"/>
      <c r="Z164" s="34"/>
      <c r="AA164" s="34"/>
      <c r="AB164" s="34"/>
      <c r="AC164" s="34"/>
      <c r="AD164" s="34"/>
      <c r="AE164" s="34"/>
      <c r="AR164" s="214" t="s">
        <v>143</v>
      </c>
      <c r="AT164" s="214" t="s">
        <v>138</v>
      </c>
      <c r="AU164" s="214" t="s">
        <v>90</v>
      </c>
      <c r="AY164" s="17" t="s">
        <v>134</v>
      </c>
      <c r="BE164" s="215">
        <f>IF(N164="základní",J164,0)</f>
        <v>0</v>
      </c>
      <c r="BF164" s="215">
        <f>IF(N164="snížená",J164,0)</f>
        <v>0</v>
      </c>
      <c r="BG164" s="215">
        <f>IF(N164="zákl. přenesená",J164,0)</f>
        <v>0</v>
      </c>
      <c r="BH164" s="215">
        <f>IF(N164="sníž. přenesená",J164,0)</f>
        <v>0</v>
      </c>
      <c r="BI164" s="215">
        <f>IF(N164="nulová",J164,0)</f>
        <v>0</v>
      </c>
      <c r="BJ164" s="17" t="s">
        <v>88</v>
      </c>
      <c r="BK164" s="215">
        <f>ROUND(I164*H164,2)</f>
        <v>0</v>
      </c>
      <c r="BL164" s="17" t="s">
        <v>143</v>
      </c>
      <c r="BM164" s="214" t="s">
        <v>1491</v>
      </c>
    </row>
    <row r="165" spans="1:65" s="2" customFormat="1" ht="195">
      <c r="A165" s="34"/>
      <c r="B165" s="35"/>
      <c r="C165" s="36"/>
      <c r="D165" s="216" t="s">
        <v>146</v>
      </c>
      <c r="E165" s="36"/>
      <c r="F165" s="217" t="s">
        <v>187</v>
      </c>
      <c r="G165" s="36"/>
      <c r="H165" s="36"/>
      <c r="I165" s="115"/>
      <c r="J165" s="36"/>
      <c r="K165" s="36"/>
      <c r="L165" s="39"/>
      <c r="M165" s="218"/>
      <c r="N165" s="219"/>
      <c r="O165" s="71"/>
      <c r="P165" s="71"/>
      <c r="Q165" s="71"/>
      <c r="R165" s="71"/>
      <c r="S165" s="71"/>
      <c r="T165" s="72"/>
      <c r="U165" s="34"/>
      <c r="V165" s="34"/>
      <c r="W165" s="34"/>
      <c r="X165" s="34"/>
      <c r="Y165" s="34"/>
      <c r="Z165" s="34"/>
      <c r="AA165" s="34"/>
      <c r="AB165" s="34"/>
      <c r="AC165" s="34"/>
      <c r="AD165" s="34"/>
      <c r="AE165" s="34"/>
      <c r="AT165" s="17" t="s">
        <v>146</v>
      </c>
      <c r="AU165" s="17" t="s">
        <v>90</v>
      </c>
    </row>
    <row r="166" spans="1:65" s="13" customFormat="1" ht="11.25">
      <c r="B166" s="220"/>
      <c r="C166" s="221"/>
      <c r="D166" s="216" t="s">
        <v>148</v>
      </c>
      <c r="E166" s="222" t="s">
        <v>1</v>
      </c>
      <c r="F166" s="223" t="s">
        <v>1492</v>
      </c>
      <c r="G166" s="221"/>
      <c r="H166" s="224">
        <v>170</v>
      </c>
      <c r="I166" s="225"/>
      <c r="J166" s="221"/>
      <c r="K166" s="221"/>
      <c r="L166" s="226"/>
      <c r="M166" s="227"/>
      <c r="N166" s="228"/>
      <c r="O166" s="228"/>
      <c r="P166" s="228"/>
      <c r="Q166" s="228"/>
      <c r="R166" s="228"/>
      <c r="S166" s="228"/>
      <c r="T166" s="229"/>
      <c r="AT166" s="230" t="s">
        <v>148</v>
      </c>
      <c r="AU166" s="230" t="s">
        <v>90</v>
      </c>
      <c r="AV166" s="13" t="s">
        <v>90</v>
      </c>
      <c r="AW166" s="13" t="s">
        <v>38</v>
      </c>
      <c r="AX166" s="13" t="s">
        <v>88</v>
      </c>
      <c r="AY166" s="230" t="s">
        <v>134</v>
      </c>
    </row>
    <row r="167" spans="1:65" s="2" customFormat="1" ht="21.75" customHeight="1">
      <c r="A167" s="34"/>
      <c r="B167" s="35"/>
      <c r="C167" s="203" t="s">
        <v>292</v>
      </c>
      <c r="D167" s="203" t="s">
        <v>138</v>
      </c>
      <c r="E167" s="204" t="s">
        <v>179</v>
      </c>
      <c r="F167" s="205" t="s">
        <v>180</v>
      </c>
      <c r="G167" s="206" t="s">
        <v>169</v>
      </c>
      <c r="H167" s="207">
        <v>12.24</v>
      </c>
      <c r="I167" s="208"/>
      <c r="J167" s="209">
        <f>ROUND(I167*H167,2)</f>
        <v>0</v>
      </c>
      <c r="K167" s="205" t="s">
        <v>142</v>
      </c>
      <c r="L167" s="39"/>
      <c r="M167" s="210" t="s">
        <v>1</v>
      </c>
      <c r="N167" s="211" t="s">
        <v>45</v>
      </c>
      <c r="O167" s="71"/>
      <c r="P167" s="212">
        <f>O167*H167</f>
        <v>0</v>
      </c>
      <c r="Q167" s="212">
        <v>0</v>
      </c>
      <c r="R167" s="212">
        <f>Q167*H167</f>
        <v>0</v>
      </c>
      <c r="S167" s="212">
        <v>0</v>
      </c>
      <c r="T167" s="213">
        <f>S167*H167</f>
        <v>0</v>
      </c>
      <c r="U167" s="34"/>
      <c r="V167" s="34"/>
      <c r="W167" s="34"/>
      <c r="X167" s="34"/>
      <c r="Y167" s="34"/>
      <c r="Z167" s="34"/>
      <c r="AA167" s="34"/>
      <c r="AB167" s="34"/>
      <c r="AC167" s="34"/>
      <c r="AD167" s="34"/>
      <c r="AE167" s="34"/>
      <c r="AR167" s="214" t="s">
        <v>143</v>
      </c>
      <c r="AT167" s="214" t="s">
        <v>138</v>
      </c>
      <c r="AU167" s="214" t="s">
        <v>90</v>
      </c>
      <c r="AY167" s="17" t="s">
        <v>134</v>
      </c>
      <c r="BE167" s="215">
        <f>IF(N167="základní",J167,0)</f>
        <v>0</v>
      </c>
      <c r="BF167" s="215">
        <f>IF(N167="snížená",J167,0)</f>
        <v>0</v>
      </c>
      <c r="BG167" s="215">
        <f>IF(N167="zákl. přenesená",J167,0)</f>
        <v>0</v>
      </c>
      <c r="BH167" s="215">
        <f>IF(N167="sníž. přenesená",J167,0)</f>
        <v>0</v>
      </c>
      <c r="BI167" s="215">
        <f>IF(N167="nulová",J167,0)</f>
        <v>0</v>
      </c>
      <c r="BJ167" s="17" t="s">
        <v>88</v>
      </c>
      <c r="BK167" s="215">
        <f>ROUND(I167*H167,2)</f>
        <v>0</v>
      </c>
      <c r="BL167" s="17" t="s">
        <v>143</v>
      </c>
      <c r="BM167" s="214" t="s">
        <v>1493</v>
      </c>
    </row>
    <row r="168" spans="1:65" s="2" customFormat="1" ht="39">
      <c r="A168" s="34"/>
      <c r="B168" s="35"/>
      <c r="C168" s="36"/>
      <c r="D168" s="216" t="s">
        <v>146</v>
      </c>
      <c r="E168" s="36"/>
      <c r="F168" s="217" t="s">
        <v>182</v>
      </c>
      <c r="G168" s="36"/>
      <c r="H168" s="36"/>
      <c r="I168" s="115"/>
      <c r="J168" s="36"/>
      <c r="K168" s="36"/>
      <c r="L168" s="39"/>
      <c r="M168" s="218"/>
      <c r="N168" s="219"/>
      <c r="O168" s="71"/>
      <c r="P168" s="71"/>
      <c r="Q168" s="71"/>
      <c r="R168" s="71"/>
      <c r="S168" s="71"/>
      <c r="T168" s="72"/>
      <c r="U168" s="34"/>
      <c r="V168" s="34"/>
      <c r="W168" s="34"/>
      <c r="X168" s="34"/>
      <c r="Y168" s="34"/>
      <c r="Z168" s="34"/>
      <c r="AA168" s="34"/>
      <c r="AB168" s="34"/>
      <c r="AC168" s="34"/>
      <c r="AD168" s="34"/>
      <c r="AE168" s="34"/>
      <c r="AT168" s="17" t="s">
        <v>146</v>
      </c>
      <c r="AU168" s="17" t="s">
        <v>90</v>
      </c>
    </row>
    <row r="169" spans="1:65" s="13" customFormat="1" ht="11.25">
      <c r="B169" s="220"/>
      <c r="C169" s="221"/>
      <c r="D169" s="216" t="s">
        <v>148</v>
      </c>
      <c r="E169" s="222" t="s">
        <v>1</v>
      </c>
      <c r="F169" s="223" t="s">
        <v>1494</v>
      </c>
      <c r="G169" s="221"/>
      <c r="H169" s="224">
        <v>12.24</v>
      </c>
      <c r="I169" s="225"/>
      <c r="J169" s="221"/>
      <c r="K169" s="221"/>
      <c r="L169" s="226"/>
      <c r="M169" s="227"/>
      <c r="N169" s="228"/>
      <c r="O169" s="228"/>
      <c r="P169" s="228"/>
      <c r="Q169" s="228"/>
      <c r="R169" s="228"/>
      <c r="S169" s="228"/>
      <c r="T169" s="229"/>
      <c r="AT169" s="230" t="s">
        <v>148</v>
      </c>
      <c r="AU169" s="230" t="s">
        <v>90</v>
      </c>
      <c r="AV169" s="13" t="s">
        <v>90</v>
      </c>
      <c r="AW169" s="13" t="s">
        <v>38</v>
      </c>
      <c r="AX169" s="13" t="s">
        <v>88</v>
      </c>
      <c r="AY169" s="230" t="s">
        <v>134</v>
      </c>
    </row>
    <row r="170" spans="1:65" s="2" customFormat="1" ht="16.5" customHeight="1">
      <c r="A170" s="34"/>
      <c r="B170" s="35"/>
      <c r="C170" s="203" t="s">
        <v>294</v>
      </c>
      <c r="D170" s="203" t="s">
        <v>138</v>
      </c>
      <c r="E170" s="204" t="s">
        <v>1495</v>
      </c>
      <c r="F170" s="205" t="s">
        <v>1496</v>
      </c>
      <c r="G170" s="206" t="s">
        <v>141</v>
      </c>
      <c r="H170" s="207">
        <v>6.5</v>
      </c>
      <c r="I170" s="208"/>
      <c r="J170" s="209">
        <f>ROUND(I170*H170,2)</f>
        <v>0</v>
      </c>
      <c r="K170" s="205" t="s">
        <v>1389</v>
      </c>
      <c r="L170" s="39"/>
      <c r="M170" s="210" t="s">
        <v>1</v>
      </c>
      <c r="N170" s="211" t="s">
        <v>45</v>
      </c>
      <c r="O170" s="71"/>
      <c r="P170" s="212">
        <f>O170*H170</f>
        <v>0</v>
      </c>
      <c r="Q170" s="212">
        <v>2.45329</v>
      </c>
      <c r="R170" s="212">
        <f>Q170*H170</f>
        <v>15.946384999999999</v>
      </c>
      <c r="S170" s="212">
        <v>0</v>
      </c>
      <c r="T170" s="213">
        <f>S170*H170</f>
        <v>0</v>
      </c>
      <c r="U170" s="34"/>
      <c r="V170" s="34"/>
      <c r="W170" s="34"/>
      <c r="X170" s="34"/>
      <c r="Y170" s="34"/>
      <c r="Z170" s="34"/>
      <c r="AA170" s="34"/>
      <c r="AB170" s="34"/>
      <c r="AC170" s="34"/>
      <c r="AD170" s="34"/>
      <c r="AE170" s="34"/>
      <c r="AR170" s="214" t="s">
        <v>143</v>
      </c>
      <c r="AT170" s="214" t="s">
        <v>138</v>
      </c>
      <c r="AU170" s="214" t="s">
        <v>90</v>
      </c>
      <c r="AY170" s="17" t="s">
        <v>134</v>
      </c>
      <c r="BE170" s="215">
        <f>IF(N170="základní",J170,0)</f>
        <v>0</v>
      </c>
      <c r="BF170" s="215">
        <f>IF(N170="snížená",J170,0)</f>
        <v>0</v>
      </c>
      <c r="BG170" s="215">
        <f>IF(N170="zákl. přenesená",J170,0)</f>
        <v>0</v>
      </c>
      <c r="BH170" s="215">
        <f>IF(N170="sníž. přenesená",J170,0)</f>
        <v>0</v>
      </c>
      <c r="BI170" s="215">
        <f>IF(N170="nulová",J170,0)</f>
        <v>0</v>
      </c>
      <c r="BJ170" s="17" t="s">
        <v>88</v>
      </c>
      <c r="BK170" s="215">
        <f>ROUND(I170*H170,2)</f>
        <v>0</v>
      </c>
      <c r="BL170" s="17" t="s">
        <v>143</v>
      </c>
      <c r="BM170" s="214" t="s">
        <v>1497</v>
      </c>
    </row>
    <row r="171" spans="1:65" s="2" customFormat="1" ht="16.5" customHeight="1">
      <c r="A171" s="34"/>
      <c r="B171" s="35"/>
      <c r="C171" s="203" t="s">
        <v>296</v>
      </c>
      <c r="D171" s="203" t="s">
        <v>138</v>
      </c>
      <c r="E171" s="204" t="s">
        <v>1498</v>
      </c>
      <c r="F171" s="205" t="s">
        <v>1499</v>
      </c>
      <c r="G171" s="206" t="s">
        <v>141</v>
      </c>
      <c r="H171" s="207">
        <v>0.15</v>
      </c>
      <c r="I171" s="208"/>
      <c r="J171" s="209">
        <f>ROUND(I171*H171,2)</f>
        <v>0</v>
      </c>
      <c r="K171" s="205" t="s">
        <v>1389</v>
      </c>
      <c r="L171" s="39"/>
      <c r="M171" s="210" t="s">
        <v>1</v>
      </c>
      <c r="N171" s="211" t="s">
        <v>45</v>
      </c>
      <c r="O171" s="71"/>
      <c r="P171" s="212">
        <f>O171*H171</f>
        <v>0</v>
      </c>
      <c r="Q171" s="212">
        <v>2.45329</v>
      </c>
      <c r="R171" s="212">
        <f>Q171*H171</f>
        <v>0.36799349999999997</v>
      </c>
      <c r="S171" s="212">
        <v>0</v>
      </c>
      <c r="T171" s="213">
        <f>S171*H171</f>
        <v>0</v>
      </c>
      <c r="U171" s="34"/>
      <c r="V171" s="34"/>
      <c r="W171" s="34"/>
      <c r="X171" s="34"/>
      <c r="Y171" s="34"/>
      <c r="Z171" s="34"/>
      <c r="AA171" s="34"/>
      <c r="AB171" s="34"/>
      <c r="AC171" s="34"/>
      <c r="AD171" s="34"/>
      <c r="AE171" s="34"/>
      <c r="AR171" s="214" t="s">
        <v>143</v>
      </c>
      <c r="AT171" s="214" t="s">
        <v>138</v>
      </c>
      <c r="AU171" s="214" t="s">
        <v>90</v>
      </c>
      <c r="AY171" s="17" t="s">
        <v>134</v>
      </c>
      <c r="BE171" s="215">
        <f>IF(N171="základní",J171,0)</f>
        <v>0</v>
      </c>
      <c r="BF171" s="215">
        <f>IF(N171="snížená",J171,0)</f>
        <v>0</v>
      </c>
      <c r="BG171" s="215">
        <f>IF(N171="zákl. přenesená",J171,0)</f>
        <v>0</v>
      </c>
      <c r="BH171" s="215">
        <f>IF(N171="sníž. přenesená",J171,0)</f>
        <v>0</v>
      </c>
      <c r="BI171" s="215">
        <f>IF(N171="nulová",J171,0)</f>
        <v>0</v>
      </c>
      <c r="BJ171" s="17" t="s">
        <v>88</v>
      </c>
      <c r="BK171" s="215">
        <f>ROUND(I171*H171,2)</f>
        <v>0</v>
      </c>
      <c r="BL171" s="17" t="s">
        <v>143</v>
      </c>
      <c r="BM171" s="214" t="s">
        <v>1500</v>
      </c>
    </row>
    <row r="172" spans="1:65" s="2" customFormat="1" ht="21.75" customHeight="1">
      <c r="A172" s="34"/>
      <c r="B172" s="35"/>
      <c r="C172" s="203" t="s">
        <v>299</v>
      </c>
      <c r="D172" s="203" t="s">
        <v>138</v>
      </c>
      <c r="E172" s="204" t="s">
        <v>1501</v>
      </c>
      <c r="F172" s="205" t="s">
        <v>1502</v>
      </c>
      <c r="G172" s="206" t="s">
        <v>169</v>
      </c>
      <c r="H172" s="207">
        <v>12.24</v>
      </c>
      <c r="I172" s="208"/>
      <c r="J172" s="209">
        <f>ROUND(I172*H172,2)</f>
        <v>0</v>
      </c>
      <c r="K172" s="205" t="s">
        <v>1389</v>
      </c>
      <c r="L172" s="39"/>
      <c r="M172" s="210" t="s">
        <v>1</v>
      </c>
      <c r="N172" s="211" t="s">
        <v>45</v>
      </c>
      <c r="O172" s="71"/>
      <c r="P172" s="212">
        <f>O172*H172</f>
        <v>0</v>
      </c>
      <c r="Q172" s="212">
        <v>0</v>
      </c>
      <c r="R172" s="212">
        <f>Q172*H172</f>
        <v>0</v>
      </c>
      <c r="S172" s="212">
        <v>0</v>
      </c>
      <c r="T172" s="213">
        <f>S172*H172</f>
        <v>0</v>
      </c>
      <c r="U172" s="34"/>
      <c r="V172" s="34"/>
      <c r="W172" s="34"/>
      <c r="X172" s="34"/>
      <c r="Y172" s="34"/>
      <c r="Z172" s="34"/>
      <c r="AA172" s="34"/>
      <c r="AB172" s="34"/>
      <c r="AC172" s="34"/>
      <c r="AD172" s="34"/>
      <c r="AE172" s="34"/>
      <c r="AR172" s="214" t="s">
        <v>143</v>
      </c>
      <c r="AT172" s="214" t="s">
        <v>138</v>
      </c>
      <c r="AU172" s="214" t="s">
        <v>90</v>
      </c>
      <c r="AY172" s="17" t="s">
        <v>134</v>
      </c>
      <c r="BE172" s="215">
        <f>IF(N172="základní",J172,0)</f>
        <v>0</v>
      </c>
      <c r="BF172" s="215">
        <f>IF(N172="snížená",J172,0)</f>
        <v>0</v>
      </c>
      <c r="BG172" s="215">
        <f>IF(N172="zákl. přenesená",J172,0)</f>
        <v>0</v>
      </c>
      <c r="BH172" s="215">
        <f>IF(N172="sníž. přenesená",J172,0)</f>
        <v>0</v>
      </c>
      <c r="BI172" s="215">
        <f>IF(N172="nulová",J172,0)</f>
        <v>0</v>
      </c>
      <c r="BJ172" s="17" t="s">
        <v>88</v>
      </c>
      <c r="BK172" s="215">
        <f>ROUND(I172*H172,2)</f>
        <v>0</v>
      </c>
      <c r="BL172" s="17" t="s">
        <v>143</v>
      </c>
      <c r="BM172" s="214" t="s">
        <v>1503</v>
      </c>
    </row>
    <row r="173" spans="1:65" s="2" customFormat="1" ht="78">
      <c r="A173" s="34"/>
      <c r="B173" s="35"/>
      <c r="C173" s="36"/>
      <c r="D173" s="216" t="s">
        <v>146</v>
      </c>
      <c r="E173" s="36"/>
      <c r="F173" s="217" t="s">
        <v>198</v>
      </c>
      <c r="G173" s="36"/>
      <c r="H173" s="36"/>
      <c r="I173" s="115"/>
      <c r="J173" s="36"/>
      <c r="K173" s="36"/>
      <c r="L173" s="39"/>
      <c r="M173" s="218"/>
      <c r="N173" s="219"/>
      <c r="O173" s="71"/>
      <c r="P173" s="71"/>
      <c r="Q173" s="71"/>
      <c r="R173" s="71"/>
      <c r="S173" s="71"/>
      <c r="T173" s="72"/>
      <c r="U173" s="34"/>
      <c r="V173" s="34"/>
      <c r="W173" s="34"/>
      <c r="X173" s="34"/>
      <c r="Y173" s="34"/>
      <c r="Z173" s="34"/>
      <c r="AA173" s="34"/>
      <c r="AB173" s="34"/>
      <c r="AC173" s="34"/>
      <c r="AD173" s="34"/>
      <c r="AE173" s="34"/>
      <c r="AT173" s="17" t="s">
        <v>146</v>
      </c>
      <c r="AU173" s="17" t="s">
        <v>90</v>
      </c>
    </row>
    <row r="174" spans="1:65" s="13" customFormat="1" ht="11.25">
      <c r="B174" s="220"/>
      <c r="C174" s="221"/>
      <c r="D174" s="216" t="s">
        <v>148</v>
      </c>
      <c r="E174" s="222" t="s">
        <v>1</v>
      </c>
      <c r="F174" s="223" t="s">
        <v>1494</v>
      </c>
      <c r="G174" s="221"/>
      <c r="H174" s="224">
        <v>12.24</v>
      </c>
      <c r="I174" s="225"/>
      <c r="J174" s="221"/>
      <c r="K174" s="221"/>
      <c r="L174" s="226"/>
      <c r="M174" s="227"/>
      <c r="N174" s="228"/>
      <c r="O174" s="228"/>
      <c r="P174" s="228"/>
      <c r="Q174" s="228"/>
      <c r="R174" s="228"/>
      <c r="S174" s="228"/>
      <c r="T174" s="229"/>
      <c r="AT174" s="230" t="s">
        <v>148</v>
      </c>
      <c r="AU174" s="230" t="s">
        <v>90</v>
      </c>
      <c r="AV174" s="13" t="s">
        <v>90</v>
      </c>
      <c r="AW174" s="13" t="s">
        <v>38</v>
      </c>
      <c r="AX174" s="13" t="s">
        <v>88</v>
      </c>
      <c r="AY174" s="230" t="s">
        <v>134</v>
      </c>
    </row>
    <row r="175" spans="1:65" s="2" customFormat="1" ht="21.75" customHeight="1">
      <c r="A175" s="34"/>
      <c r="B175" s="35"/>
      <c r="C175" s="203" t="s">
        <v>302</v>
      </c>
      <c r="D175" s="203" t="s">
        <v>138</v>
      </c>
      <c r="E175" s="204" t="s">
        <v>1504</v>
      </c>
      <c r="F175" s="205" t="s">
        <v>1505</v>
      </c>
      <c r="G175" s="206" t="s">
        <v>157</v>
      </c>
      <c r="H175" s="207">
        <v>9</v>
      </c>
      <c r="I175" s="208"/>
      <c r="J175" s="209">
        <f t="shared" ref="J175:J181" si="20">ROUND(I175*H175,2)</f>
        <v>0</v>
      </c>
      <c r="K175" s="205" t="s">
        <v>1389</v>
      </c>
      <c r="L175" s="39"/>
      <c r="M175" s="210" t="s">
        <v>1</v>
      </c>
      <c r="N175" s="211" t="s">
        <v>45</v>
      </c>
      <c r="O175" s="71"/>
      <c r="P175" s="212">
        <f t="shared" ref="P175:P181" si="21">O175*H175</f>
        <v>0</v>
      </c>
      <c r="Q175" s="212">
        <v>1.16E-3</v>
      </c>
      <c r="R175" s="212">
        <f t="shared" ref="R175:R181" si="22">Q175*H175</f>
        <v>1.044E-2</v>
      </c>
      <c r="S175" s="212">
        <v>0</v>
      </c>
      <c r="T175" s="213">
        <f t="shared" ref="T175:T181" si="23">S175*H175</f>
        <v>0</v>
      </c>
      <c r="U175" s="34"/>
      <c r="V175" s="34"/>
      <c r="W175" s="34"/>
      <c r="X175" s="34"/>
      <c r="Y175" s="34"/>
      <c r="Z175" s="34"/>
      <c r="AA175" s="34"/>
      <c r="AB175" s="34"/>
      <c r="AC175" s="34"/>
      <c r="AD175" s="34"/>
      <c r="AE175" s="34"/>
      <c r="AR175" s="214" t="s">
        <v>143</v>
      </c>
      <c r="AT175" s="214" t="s">
        <v>138</v>
      </c>
      <c r="AU175" s="214" t="s">
        <v>90</v>
      </c>
      <c r="AY175" s="17" t="s">
        <v>134</v>
      </c>
      <c r="BE175" s="215">
        <f t="shared" ref="BE175:BE181" si="24">IF(N175="základní",J175,0)</f>
        <v>0</v>
      </c>
      <c r="BF175" s="215">
        <f t="shared" ref="BF175:BF181" si="25">IF(N175="snížená",J175,0)</f>
        <v>0</v>
      </c>
      <c r="BG175" s="215">
        <f t="shared" ref="BG175:BG181" si="26">IF(N175="zákl. přenesená",J175,0)</f>
        <v>0</v>
      </c>
      <c r="BH175" s="215">
        <f t="shared" ref="BH175:BH181" si="27">IF(N175="sníž. přenesená",J175,0)</f>
        <v>0</v>
      </c>
      <c r="BI175" s="215">
        <f t="shared" ref="BI175:BI181" si="28">IF(N175="nulová",J175,0)</f>
        <v>0</v>
      </c>
      <c r="BJ175" s="17" t="s">
        <v>88</v>
      </c>
      <c r="BK175" s="215">
        <f t="shared" ref="BK175:BK181" si="29">ROUND(I175*H175,2)</f>
        <v>0</v>
      </c>
      <c r="BL175" s="17" t="s">
        <v>143</v>
      </c>
      <c r="BM175" s="214" t="s">
        <v>1506</v>
      </c>
    </row>
    <row r="176" spans="1:65" s="2" customFormat="1" ht="21.75" customHeight="1">
      <c r="A176" s="34"/>
      <c r="B176" s="35"/>
      <c r="C176" s="203" t="s">
        <v>305</v>
      </c>
      <c r="D176" s="203" t="s">
        <v>138</v>
      </c>
      <c r="E176" s="204" t="s">
        <v>1507</v>
      </c>
      <c r="F176" s="205" t="s">
        <v>1508</v>
      </c>
      <c r="G176" s="206" t="s">
        <v>157</v>
      </c>
      <c r="H176" s="207">
        <v>9</v>
      </c>
      <c r="I176" s="208"/>
      <c r="J176" s="209">
        <f t="shared" si="20"/>
        <v>0</v>
      </c>
      <c r="K176" s="205" t="s">
        <v>1389</v>
      </c>
      <c r="L176" s="39"/>
      <c r="M176" s="210" t="s">
        <v>1</v>
      </c>
      <c r="N176" s="211" t="s">
        <v>45</v>
      </c>
      <c r="O176" s="71"/>
      <c r="P176" s="212">
        <f t="shared" si="21"/>
        <v>0</v>
      </c>
      <c r="Q176" s="212">
        <v>0</v>
      </c>
      <c r="R176" s="212">
        <f t="shared" si="22"/>
        <v>0</v>
      </c>
      <c r="S176" s="212">
        <v>0</v>
      </c>
      <c r="T176" s="213">
        <f t="shared" si="23"/>
        <v>0</v>
      </c>
      <c r="U176" s="34"/>
      <c r="V176" s="34"/>
      <c r="W176" s="34"/>
      <c r="X176" s="34"/>
      <c r="Y176" s="34"/>
      <c r="Z176" s="34"/>
      <c r="AA176" s="34"/>
      <c r="AB176" s="34"/>
      <c r="AC176" s="34"/>
      <c r="AD176" s="34"/>
      <c r="AE176" s="34"/>
      <c r="AR176" s="214" t="s">
        <v>143</v>
      </c>
      <c r="AT176" s="214" t="s">
        <v>138</v>
      </c>
      <c r="AU176" s="214" t="s">
        <v>90</v>
      </c>
      <c r="AY176" s="17" t="s">
        <v>134</v>
      </c>
      <c r="BE176" s="215">
        <f t="shared" si="24"/>
        <v>0</v>
      </c>
      <c r="BF176" s="215">
        <f t="shared" si="25"/>
        <v>0</v>
      </c>
      <c r="BG176" s="215">
        <f t="shared" si="26"/>
        <v>0</v>
      </c>
      <c r="BH176" s="215">
        <f t="shared" si="27"/>
        <v>0</v>
      </c>
      <c r="BI176" s="215">
        <f t="shared" si="28"/>
        <v>0</v>
      </c>
      <c r="BJ176" s="17" t="s">
        <v>88</v>
      </c>
      <c r="BK176" s="215">
        <f t="shared" si="29"/>
        <v>0</v>
      </c>
      <c r="BL176" s="17" t="s">
        <v>143</v>
      </c>
      <c r="BM176" s="214" t="s">
        <v>1509</v>
      </c>
    </row>
    <row r="177" spans="1:65" s="2" customFormat="1" ht="16.5" customHeight="1">
      <c r="A177" s="34"/>
      <c r="B177" s="35"/>
      <c r="C177" s="203" t="s">
        <v>310</v>
      </c>
      <c r="D177" s="203" t="s">
        <v>138</v>
      </c>
      <c r="E177" s="204" t="s">
        <v>1510</v>
      </c>
      <c r="F177" s="205" t="s">
        <v>1511</v>
      </c>
      <c r="G177" s="206" t="s">
        <v>584</v>
      </c>
      <c r="H177" s="207">
        <v>8</v>
      </c>
      <c r="I177" s="208"/>
      <c r="J177" s="209">
        <f t="shared" si="20"/>
        <v>0</v>
      </c>
      <c r="K177" s="205" t="s">
        <v>1389</v>
      </c>
      <c r="L177" s="39"/>
      <c r="M177" s="210" t="s">
        <v>1</v>
      </c>
      <c r="N177" s="211" t="s">
        <v>45</v>
      </c>
      <c r="O177" s="71"/>
      <c r="P177" s="212">
        <f t="shared" si="21"/>
        <v>0</v>
      </c>
      <c r="Q177" s="212">
        <v>0</v>
      </c>
      <c r="R177" s="212">
        <f t="shared" si="22"/>
        <v>0</v>
      </c>
      <c r="S177" s="212">
        <v>0</v>
      </c>
      <c r="T177" s="213">
        <f t="shared" si="23"/>
        <v>0</v>
      </c>
      <c r="U177" s="34"/>
      <c r="V177" s="34"/>
      <c r="W177" s="34"/>
      <c r="X177" s="34"/>
      <c r="Y177" s="34"/>
      <c r="Z177" s="34"/>
      <c r="AA177" s="34"/>
      <c r="AB177" s="34"/>
      <c r="AC177" s="34"/>
      <c r="AD177" s="34"/>
      <c r="AE177" s="34"/>
      <c r="AR177" s="214" t="s">
        <v>143</v>
      </c>
      <c r="AT177" s="214" t="s">
        <v>138</v>
      </c>
      <c r="AU177" s="214" t="s">
        <v>90</v>
      </c>
      <c r="AY177" s="17" t="s">
        <v>134</v>
      </c>
      <c r="BE177" s="215">
        <f t="shared" si="24"/>
        <v>0</v>
      </c>
      <c r="BF177" s="215">
        <f t="shared" si="25"/>
        <v>0</v>
      </c>
      <c r="BG177" s="215">
        <f t="shared" si="26"/>
        <v>0</v>
      </c>
      <c r="BH177" s="215">
        <f t="shared" si="27"/>
        <v>0</v>
      </c>
      <c r="BI177" s="215">
        <f t="shared" si="28"/>
        <v>0</v>
      </c>
      <c r="BJ177" s="17" t="s">
        <v>88</v>
      </c>
      <c r="BK177" s="215">
        <f t="shared" si="29"/>
        <v>0</v>
      </c>
      <c r="BL177" s="17" t="s">
        <v>143</v>
      </c>
      <c r="BM177" s="214" t="s">
        <v>1512</v>
      </c>
    </row>
    <row r="178" spans="1:65" s="2" customFormat="1" ht="16.5" customHeight="1">
      <c r="A178" s="34"/>
      <c r="B178" s="35"/>
      <c r="C178" s="203" t="s">
        <v>314</v>
      </c>
      <c r="D178" s="203" t="s">
        <v>138</v>
      </c>
      <c r="E178" s="204" t="s">
        <v>1513</v>
      </c>
      <c r="F178" s="205" t="s">
        <v>1514</v>
      </c>
      <c r="G178" s="206" t="s">
        <v>428</v>
      </c>
      <c r="H178" s="207">
        <v>6.5</v>
      </c>
      <c r="I178" s="208"/>
      <c r="J178" s="209">
        <f t="shared" si="20"/>
        <v>0</v>
      </c>
      <c r="K178" s="205" t="s">
        <v>1389</v>
      </c>
      <c r="L178" s="39"/>
      <c r="M178" s="210" t="s">
        <v>1</v>
      </c>
      <c r="N178" s="211" t="s">
        <v>45</v>
      </c>
      <c r="O178" s="71"/>
      <c r="P178" s="212">
        <f t="shared" si="21"/>
        <v>0</v>
      </c>
      <c r="Q178" s="212">
        <v>0</v>
      </c>
      <c r="R178" s="212">
        <f t="shared" si="22"/>
        <v>0</v>
      </c>
      <c r="S178" s="212">
        <v>0</v>
      </c>
      <c r="T178" s="213">
        <f t="shared" si="23"/>
        <v>0</v>
      </c>
      <c r="U178" s="34"/>
      <c r="V178" s="34"/>
      <c r="W178" s="34"/>
      <c r="X178" s="34"/>
      <c r="Y178" s="34"/>
      <c r="Z178" s="34"/>
      <c r="AA178" s="34"/>
      <c r="AB178" s="34"/>
      <c r="AC178" s="34"/>
      <c r="AD178" s="34"/>
      <c r="AE178" s="34"/>
      <c r="AR178" s="214" t="s">
        <v>143</v>
      </c>
      <c r="AT178" s="214" t="s">
        <v>138</v>
      </c>
      <c r="AU178" s="214" t="s">
        <v>90</v>
      </c>
      <c r="AY178" s="17" t="s">
        <v>134</v>
      </c>
      <c r="BE178" s="215">
        <f t="shared" si="24"/>
        <v>0</v>
      </c>
      <c r="BF178" s="215">
        <f t="shared" si="25"/>
        <v>0</v>
      </c>
      <c r="BG178" s="215">
        <f t="shared" si="26"/>
        <v>0</v>
      </c>
      <c r="BH178" s="215">
        <f t="shared" si="27"/>
        <v>0</v>
      </c>
      <c r="BI178" s="215">
        <f t="shared" si="28"/>
        <v>0</v>
      </c>
      <c r="BJ178" s="17" t="s">
        <v>88</v>
      </c>
      <c r="BK178" s="215">
        <f t="shared" si="29"/>
        <v>0</v>
      </c>
      <c r="BL178" s="17" t="s">
        <v>143</v>
      </c>
      <c r="BM178" s="214" t="s">
        <v>1515</v>
      </c>
    </row>
    <row r="179" spans="1:65" s="2" customFormat="1" ht="16.5" customHeight="1">
      <c r="A179" s="34"/>
      <c r="B179" s="35"/>
      <c r="C179" s="203" t="s">
        <v>318</v>
      </c>
      <c r="D179" s="203" t="s">
        <v>138</v>
      </c>
      <c r="E179" s="204" t="s">
        <v>1516</v>
      </c>
      <c r="F179" s="205" t="s">
        <v>1517</v>
      </c>
      <c r="G179" s="206" t="s">
        <v>584</v>
      </c>
      <c r="H179" s="207">
        <v>1</v>
      </c>
      <c r="I179" s="208"/>
      <c r="J179" s="209">
        <f t="shared" si="20"/>
        <v>0</v>
      </c>
      <c r="K179" s="205" t="s">
        <v>1389</v>
      </c>
      <c r="L179" s="39"/>
      <c r="M179" s="210" t="s">
        <v>1</v>
      </c>
      <c r="N179" s="211" t="s">
        <v>45</v>
      </c>
      <c r="O179" s="71"/>
      <c r="P179" s="212">
        <f t="shared" si="21"/>
        <v>0</v>
      </c>
      <c r="Q179" s="212">
        <v>0</v>
      </c>
      <c r="R179" s="212">
        <f t="shared" si="22"/>
        <v>0</v>
      </c>
      <c r="S179" s="212">
        <v>0</v>
      </c>
      <c r="T179" s="213">
        <f t="shared" si="23"/>
        <v>0</v>
      </c>
      <c r="U179" s="34"/>
      <c r="V179" s="34"/>
      <c r="W179" s="34"/>
      <c r="X179" s="34"/>
      <c r="Y179" s="34"/>
      <c r="Z179" s="34"/>
      <c r="AA179" s="34"/>
      <c r="AB179" s="34"/>
      <c r="AC179" s="34"/>
      <c r="AD179" s="34"/>
      <c r="AE179" s="34"/>
      <c r="AR179" s="214" t="s">
        <v>143</v>
      </c>
      <c r="AT179" s="214" t="s">
        <v>138</v>
      </c>
      <c r="AU179" s="214" t="s">
        <v>90</v>
      </c>
      <c r="AY179" s="17" t="s">
        <v>134</v>
      </c>
      <c r="BE179" s="215">
        <f t="shared" si="24"/>
        <v>0</v>
      </c>
      <c r="BF179" s="215">
        <f t="shared" si="25"/>
        <v>0</v>
      </c>
      <c r="BG179" s="215">
        <f t="shared" si="26"/>
        <v>0</v>
      </c>
      <c r="BH179" s="215">
        <f t="shared" si="27"/>
        <v>0</v>
      </c>
      <c r="BI179" s="215">
        <f t="shared" si="28"/>
        <v>0</v>
      </c>
      <c r="BJ179" s="17" t="s">
        <v>88</v>
      </c>
      <c r="BK179" s="215">
        <f t="shared" si="29"/>
        <v>0</v>
      </c>
      <c r="BL179" s="17" t="s">
        <v>143</v>
      </c>
      <c r="BM179" s="214" t="s">
        <v>1518</v>
      </c>
    </row>
    <row r="180" spans="1:65" s="2" customFormat="1" ht="16.5" customHeight="1">
      <c r="A180" s="34"/>
      <c r="B180" s="35"/>
      <c r="C180" s="203" t="s">
        <v>323</v>
      </c>
      <c r="D180" s="203" t="s">
        <v>138</v>
      </c>
      <c r="E180" s="204" t="s">
        <v>1519</v>
      </c>
      <c r="F180" s="205" t="s">
        <v>1520</v>
      </c>
      <c r="G180" s="206" t="s">
        <v>584</v>
      </c>
      <c r="H180" s="207">
        <v>1</v>
      </c>
      <c r="I180" s="208"/>
      <c r="J180" s="209">
        <f t="shared" si="20"/>
        <v>0</v>
      </c>
      <c r="K180" s="205" t="s">
        <v>1389</v>
      </c>
      <c r="L180" s="39"/>
      <c r="M180" s="210" t="s">
        <v>1</v>
      </c>
      <c r="N180" s="211" t="s">
        <v>45</v>
      </c>
      <c r="O180" s="71"/>
      <c r="P180" s="212">
        <f t="shared" si="21"/>
        <v>0</v>
      </c>
      <c r="Q180" s="212">
        <v>0</v>
      </c>
      <c r="R180" s="212">
        <f t="shared" si="22"/>
        <v>0</v>
      </c>
      <c r="S180" s="212">
        <v>0</v>
      </c>
      <c r="T180" s="213">
        <f t="shared" si="23"/>
        <v>0</v>
      </c>
      <c r="U180" s="34"/>
      <c r="V180" s="34"/>
      <c r="W180" s="34"/>
      <c r="X180" s="34"/>
      <c r="Y180" s="34"/>
      <c r="Z180" s="34"/>
      <c r="AA180" s="34"/>
      <c r="AB180" s="34"/>
      <c r="AC180" s="34"/>
      <c r="AD180" s="34"/>
      <c r="AE180" s="34"/>
      <c r="AR180" s="214" t="s">
        <v>143</v>
      </c>
      <c r="AT180" s="214" t="s">
        <v>138</v>
      </c>
      <c r="AU180" s="214" t="s">
        <v>90</v>
      </c>
      <c r="AY180" s="17" t="s">
        <v>134</v>
      </c>
      <c r="BE180" s="215">
        <f t="shared" si="24"/>
        <v>0</v>
      </c>
      <c r="BF180" s="215">
        <f t="shared" si="25"/>
        <v>0</v>
      </c>
      <c r="BG180" s="215">
        <f t="shared" si="26"/>
        <v>0</v>
      </c>
      <c r="BH180" s="215">
        <f t="shared" si="27"/>
        <v>0</v>
      </c>
      <c r="BI180" s="215">
        <f t="shared" si="28"/>
        <v>0</v>
      </c>
      <c r="BJ180" s="17" t="s">
        <v>88</v>
      </c>
      <c r="BK180" s="215">
        <f t="shared" si="29"/>
        <v>0</v>
      </c>
      <c r="BL180" s="17" t="s">
        <v>143</v>
      </c>
      <c r="BM180" s="214" t="s">
        <v>1521</v>
      </c>
    </row>
    <row r="181" spans="1:65" s="2" customFormat="1" ht="21.75" customHeight="1">
      <c r="A181" s="34"/>
      <c r="B181" s="35"/>
      <c r="C181" s="203" t="s">
        <v>327</v>
      </c>
      <c r="D181" s="203" t="s">
        <v>138</v>
      </c>
      <c r="E181" s="204" t="s">
        <v>1522</v>
      </c>
      <c r="F181" s="205" t="s">
        <v>1523</v>
      </c>
      <c r="G181" s="206" t="s">
        <v>157</v>
      </c>
      <c r="H181" s="207">
        <v>3</v>
      </c>
      <c r="I181" s="208"/>
      <c r="J181" s="209">
        <f t="shared" si="20"/>
        <v>0</v>
      </c>
      <c r="K181" s="205" t="s">
        <v>1389</v>
      </c>
      <c r="L181" s="39"/>
      <c r="M181" s="210" t="s">
        <v>1</v>
      </c>
      <c r="N181" s="211" t="s">
        <v>45</v>
      </c>
      <c r="O181" s="71"/>
      <c r="P181" s="212">
        <f t="shared" si="21"/>
        <v>0</v>
      </c>
      <c r="Q181" s="212">
        <v>0</v>
      </c>
      <c r="R181" s="212">
        <f t="shared" si="22"/>
        <v>0</v>
      </c>
      <c r="S181" s="212">
        <v>0</v>
      </c>
      <c r="T181" s="213">
        <f t="shared" si="23"/>
        <v>0</v>
      </c>
      <c r="U181" s="34"/>
      <c r="V181" s="34"/>
      <c r="W181" s="34"/>
      <c r="X181" s="34"/>
      <c r="Y181" s="34"/>
      <c r="Z181" s="34"/>
      <c r="AA181" s="34"/>
      <c r="AB181" s="34"/>
      <c r="AC181" s="34"/>
      <c r="AD181" s="34"/>
      <c r="AE181" s="34"/>
      <c r="AR181" s="214" t="s">
        <v>143</v>
      </c>
      <c r="AT181" s="214" t="s">
        <v>138</v>
      </c>
      <c r="AU181" s="214" t="s">
        <v>90</v>
      </c>
      <c r="AY181" s="17" t="s">
        <v>134</v>
      </c>
      <c r="BE181" s="215">
        <f t="shared" si="24"/>
        <v>0</v>
      </c>
      <c r="BF181" s="215">
        <f t="shared" si="25"/>
        <v>0</v>
      </c>
      <c r="BG181" s="215">
        <f t="shared" si="26"/>
        <v>0</v>
      </c>
      <c r="BH181" s="215">
        <f t="shared" si="27"/>
        <v>0</v>
      </c>
      <c r="BI181" s="215">
        <f t="shared" si="28"/>
        <v>0</v>
      </c>
      <c r="BJ181" s="17" t="s">
        <v>88</v>
      </c>
      <c r="BK181" s="215">
        <f t="shared" si="29"/>
        <v>0</v>
      </c>
      <c r="BL181" s="17" t="s">
        <v>143</v>
      </c>
      <c r="BM181" s="214" t="s">
        <v>1524</v>
      </c>
    </row>
    <row r="182" spans="1:65" s="2" customFormat="1" ht="48.75">
      <c r="A182" s="34"/>
      <c r="B182" s="35"/>
      <c r="C182" s="36"/>
      <c r="D182" s="216" t="s">
        <v>146</v>
      </c>
      <c r="E182" s="36"/>
      <c r="F182" s="217" t="s">
        <v>1525</v>
      </c>
      <c r="G182" s="36"/>
      <c r="H182" s="36"/>
      <c r="I182" s="115"/>
      <c r="J182" s="36"/>
      <c r="K182" s="36"/>
      <c r="L182" s="39"/>
      <c r="M182" s="218"/>
      <c r="N182" s="219"/>
      <c r="O182" s="71"/>
      <c r="P182" s="71"/>
      <c r="Q182" s="71"/>
      <c r="R182" s="71"/>
      <c r="S182" s="71"/>
      <c r="T182" s="72"/>
      <c r="U182" s="34"/>
      <c r="V182" s="34"/>
      <c r="W182" s="34"/>
      <c r="X182" s="34"/>
      <c r="Y182" s="34"/>
      <c r="Z182" s="34"/>
      <c r="AA182" s="34"/>
      <c r="AB182" s="34"/>
      <c r="AC182" s="34"/>
      <c r="AD182" s="34"/>
      <c r="AE182" s="34"/>
      <c r="AT182" s="17" t="s">
        <v>146</v>
      </c>
      <c r="AU182" s="17" t="s">
        <v>90</v>
      </c>
    </row>
    <row r="183" spans="1:65" s="12" customFormat="1" ht="22.9" customHeight="1">
      <c r="B183" s="187"/>
      <c r="C183" s="188"/>
      <c r="D183" s="189" t="s">
        <v>79</v>
      </c>
      <c r="E183" s="201" t="s">
        <v>316</v>
      </c>
      <c r="F183" s="201" t="s">
        <v>317</v>
      </c>
      <c r="G183" s="188"/>
      <c r="H183" s="188"/>
      <c r="I183" s="191"/>
      <c r="J183" s="202">
        <f>BK183</f>
        <v>0</v>
      </c>
      <c r="K183" s="188"/>
      <c r="L183" s="193"/>
      <c r="M183" s="194"/>
      <c r="N183" s="195"/>
      <c r="O183" s="195"/>
      <c r="P183" s="196">
        <f>SUM(P184:P190)</f>
        <v>0</v>
      </c>
      <c r="Q183" s="195"/>
      <c r="R183" s="196">
        <f>SUM(R184:R190)</f>
        <v>0</v>
      </c>
      <c r="S183" s="195"/>
      <c r="T183" s="197">
        <f>SUM(T184:T190)</f>
        <v>0</v>
      </c>
      <c r="AR183" s="198" t="s">
        <v>88</v>
      </c>
      <c r="AT183" s="199" t="s">
        <v>79</v>
      </c>
      <c r="AU183" s="199" t="s">
        <v>88</v>
      </c>
      <c r="AY183" s="198" t="s">
        <v>134</v>
      </c>
      <c r="BK183" s="200">
        <f>SUM(BK184:BK190)</f>
        <v>0</v>
      </c>
    </row>
    <row r="184" spans="1:65" s="2" customFormat="1" ht="21.75" customHeight="1">
      <c r="A184" s="34"/>
      <c r="B184" s="35"/>
      <c r="C184" s="203" t="s">
        <v>332</v>
      </c>
      <c r="D184" s="203" t="s">
        <v>138</v>
      </c>
      <c r="E184" s="204" t="s">
        <v>338</v>
      </c>
      <c r="F184" s="205" t="s">
        <v>1526</v>
      </c>
      <c r="G184" s="206" t="s">
        <v>169</v>
      </c>
      <c r="H184" s="207">
        <v>16.324999999999999</v>
      </c>
      <c r="I184" s="208"/>
      <c r="J184" s="209">
        <f>ROUND(I184*H184,2)</f>
        <v>0</v>
      </c>
      <c r="K184" s="205" t="s">
        <v>1389</v>
      </c>
      <c r="L184" s="39"/>
      <c r="M184" s="210" t="s">
        <v>1</v>
      </c>
      <c r="N184" s="211" t="s">
        <v>45</v>
      </c>
      <c r="O184" s="71"/>
      <c r="P184" s="212">
        <f>O184*H184</f>
        <v>0</v>
      </c>
      <c r="Q184" s="212">
        <v>0</v>
      </c>
      <c r="R184" s="212">
        <f>Q184*H184</f>
        <v>0</v>
      </c>
      <c r="S184" s="212">
        <v>0</v>
      </c>
      <c r="T184" s="213">
        <f>S184*H184</f>
        <v>0</v>
      </c>
      <c r="U184" s="34"/>
      <c r="V184" s="34"/>
      <c r="W184" s="34"/>
      <c r="X184" s="34"/>
      <c r="Y184" s="34"/>
      <c r="Z184" s="34"/>
      <c r="AA184" s="34"/>
      <c r="AB184" s="34"/>
      <c r="AC184" s="34"/>
      <c r="AD184" s="34"/>
      <c r="AE184" s="34"/>
      <c r="AR184" s="214" t="s">
        <v>143</v>
      </c>
      <c r="AT184" s="214" t="s">
        <v>138</v>
      </c>
      <c r="AU184" s="214" t="s">
        <v>90</v>
      </c>
      <c r="AY184" s="17" t="s">
        <v>134</v>
      </c>
      <c r="BE184" s="215">
        <f>IF(N184="základní",J184,0)</f>
        <v>0</v>
      </c>
      <c r="BF184" s="215">
        <f>IF(N184="snížená",J184,0)</f>
        <v>0</v>
      </c>
      <c r="BG184" s="215">
        <f>IF(N184="zákl. přenesená",J184,0)</f>
        <v>0</v>
      </c>
      <c r="BH184" s="215">
        <f>IF(N184="sníž. přenesená",J184,0)</f>
        <v>0</v>
      </c>
      <c r="BI184" s="215">
        <f>IF(N184="nulová",J184,0)</f>
        <v>0</v>
      </c>
      <c r="BJ184" s="17" t="s">
        <v>88</v>
      </c>
      <c r="BK184" s="215">
        <f>ROUND(I184*H184,2)</f>
        <v>0</v>
      </c>
      <c r="BL184" s="17" t="s">
        <v>143</v>
      </c>
      <c r="BM184" s="214" t="s">
        <v>1527</v>
      </c>
    </row>
    <row r="185" spans="1:65" s="2" customFormat="1" ht="29.25">
      <c r="A185" s="34"/>
      <c r="B185" s="35"/>
      <c r="C185" s="36"/>
      <c r="D185" s="216" t="s">
        <v>146</v>
      </c>
      <c r="E185" s="36"/>
      <c r="F185" s="217" t="s">
        <v>322</v>
      </c>
      <c r="G185" s="36"/>
      <c r="H185" s="36"/>
      <c r="I185" s="115"/>
      <c r="J185" s="36"/>
      <c r="K185" s="36"/>
      <c r="L185" s="39"/>
      <c r="M185" s="218"/>
      <c r="N185" s="219"/>
      <c r="O185" s="71"/>
      <c r="P185" s="71"/>
      <c r="Q185" s="71"/>
      <c r="R185" s="71"/>
      <c r="S185" s="71"/>
      <c r="T185" s="72"/>
      <c r="U185" s="34"/>
      <c r="V185" s="34"/>
      <c r="W185" s="34"/>
      <c r="X185" s="34"/>
      <c r="Y185" s="34"/>
      <c r="Z185" s="34"/>
      <c r="AA185" s="34"/>
      <c r="AB185" s="34"/>
      <c r="AC185" s="34"/>
      <c r="AD185" s="34"/>
      <c r="AE185" s="34"/>
      <c r="AT185" s="17" t="s">
        <v>146</v>
      </c>
      <c r="AU185" s="17" t="s">
        <v>90</v>
      </c>
    </row>
    <row r="186" spans="1:65" s="2" customFormat="1" ht="21.75" customHeight="1">
      <c r="A186" s="34"/>
      <c r="B186" s="35"/>
      <c r="C186" s="203" t="s">
        <v>337</v>
      </c>
      <c r="D186" s="203" t="s">
        <v>138</v>
      </c>
      <c r="E186" s="204" t="s">
        <v>342</v>
      </c>
      <c r="F186" s="205" t="s">
        <v>343</v>
      </c>
      <c r="G186" s="206" t="s">
        <v>169</v>
      </c>
      <c r="H186" s="207">
        <v>16.324999999999999</v>
      </c>
      <c r="I186" s="208"/>
      <c r="J186" s="209">
        <f>ROUND(I186*H186,2)</f>
        <v>0</v>
      </c>
      <c r="K186" s="205" t="s">
        <v>1389</v>
      </c>
      <c r="L186" s="39"/>
      <c r="M186" s="210" t="s">
        <v>1</v>
      </c>
      <c r="N186" s="211" t="s">
        <v>45</v>
      </c>
      <c r="O186" s="71"/>
      <c r="P186" s="212">
        <f>O186*H186</f>
        <v>0</v>
      </c>
      <c r="Q186" s="212">
        <v>0</v>
      </c>
      <c r="R186" s="212">
        <f>Q186*H186</f>
        <v>0</v>
      </c>
      <c r="S186" s="212">
        <v>0</v>
      </c>
      <c r="T186" s="213">
        <f>S186*H186</f>
        <v>0</v>
      </c>
      <c r="U186" s="34"/>
      <c r="V186" s="34"/>
      <c r="W186" s="34"/>
      <c r="X186" s="34"/>
      <c r="Y186" s="34"/>
      <c r="Z186" s="34"/>
      <c r="AA186" s="34"/>
      <c r="AB186" s="34"/>
      <c r="AC186" s="34"/>
      <c r="AD186" s="34"/>
      <c r="AE186" s="34"/>
      <c r="AR186" s="214" t="s">
        <v>143</v>
      </c>
      <c r="AT186" s="214" t="s">
        <v>138</v>
      </c>
      <c r="AU186" s="214" t="s">
        <v>90</v>
      </c>
      <c r="AY186" s="17" t="s">
        <v>134</v>
      </c>
      <c r="BE186" s="215">
        <f>IF(N186="základní",J186,0)</f>
        <v>0</v>
      </c>
      <c r="BF186" s="215">
        <f>IF(N186="snížená",J186,0)</f>
        <v>0</v>
      </c>
      <c r="BG186" s="215">
        <f>IF(N186="zákl. přenesená",J186,0)</f>
        <v>0</v>
      </c>
      <c r="BH186" s="215">
        <f>IF(N186="sníž. přenesená",J186,0)</f>
        <v>0</v>
      </c>
      <c r="BI186" s="215">
        <f>IF(N186="nulová",J186,0)</f>
        <v>0</v>
      </c>
      <c r="BJ186" s="17" t="s">
        <v>88</v>
      </c>
      <c r="BK186" s="215">
        <f>ROUND(I186*H186,2)</f>
        <v>0</v>
      </c>
      <c r="BL186" s="17" t="s">
        <v>143</v>
      </c>
      <c r="BM186" s="214" t="s">
        <v>1528</v>
      </c>
    </row>
    <row r="187" spans="1:65" s="2" customFormat="1" ht="29.25">
      <c r="A187" s="34"/>
      <c r="B187" s="35"/>
      <c r="C187" s="36"/>
      <c r="D187" s="216" t="s">
        <v>146</v>
      </c>
      <c r="E187" s="36"/>
      <c r="F187" s="217" t="s">
        <v>322</v>
      </c>
      <c r="G187" s="36"/>
      <c r="H187" s="36"/>
      <c r="I187" s="115"/>
      <c r="J187" s="36"/>
      <c r="K187" s="36"/>
      <c r="L187" s="39"/>
      <c r="M187" s="218"/>
      <c r="N187" s="219"/>
      <c r="O187" s="71"/>
      <c r="P187" s="71"/>
      <c r="Q187" s="71"/>
      <c r="R187" s="71"/>
      <c r="S187" s="71"/>
      <c r="T187" s="72"/>
      <c r="U187" s="34"/>
      <c r="V187" s="34"/>
      <c r="W187" s="34"/>
      <c r="X187" s="34"/>
      <c r="Y187" s="34"/>
      <c r="Z187" s="34"/>
      <c r="AA187" s="34"/>
      <c r="AB187" s="34"/>
      <c r="AC187" s="34"/>
      <c r="AD187" s="34"/>
      <c r="AE187" s="34"/>
      <c r="AT187" s="17" t="s">
        <v>146</v>
      </c>
      <c r="AU187" s="17" t="s">
        <v>90</v>
      </c>
    </row>
    <row r="188" spans="1:65" s="2" customFormat="1" ht="21.75" customHeight="1">
      <c r="A188" s="34"/>
      <c r="B188" s="35"/>
      <c r="C188" s="203" t="s">
        <v>341</v>
      </c>
      <c r="D188" s="203" t="s">
        <v>138</v>
      </c>
      <c r="E188" s="204" t="s">
        <v>346</v>
      </c>
      <c r="F188" s="205" t="s">
        <v>1529</v>
      </c>
      <c r="G188" s="206" t="s">
        <v>169</v>
      </c>
      <c r="H188" s="207">
        <v>81.625</v>
      </c>
      <c r="I188" s="208"/>
      <c r="J188" s="209">
        <f>ROUND(I188*H188,2)</f>
        <v>0</v>
      </c>
      <c r="K188" s="205" t="s">
        <v>1389</v>
      </c>
      <c r="L188" s="39"/>
      <c r="M188" s="210" t="s">
        <v>1</v>
      </c>
      <c r="N188" s="211" t="s">
        <v>45</v>
      </c>
      <c r="O188" s="71"/>
      <c r="P188" s="212">
        <f>O188*H188</f>
        <v>0</v>
      </c>
      <c r="Q188" s="212">
        <v>0</v>
      </c>
      <c r="R188" s="212">
        <f>Q188*H188</f>
        <v>0</v>
      </c>
      <c r="S188" s="212">
        <v>0</v>
      </c>
      <c r="T188" s="213">
        <f>S188*H188</f>
        <v>0</v>
      </c>
      <c r="U188" s="34"/>
      <c r="V188" s="34"/>
      <c r="W188" s="34"/>
      <c r="X188" s="34"/>
      <c r="Y188" s="34"/>
      <c r="Z188" s="34"/>
      <c r="AA188" s="34"/>
      <c r="AB188" s="34"/>
      <c r="AC188" s="34"/>
      <c r="AD188" s="34"/>
      <c r="AE188" s="34"/>
      <c r="AR188" s="214" t="s">
        <v>143</v>
      </c>
      <c r="AT188" s="214" t="s">
        <v>138</v>
      </c>
      <c r="AU188" s="214" t="s">
        <v>90</v>
      </c>
      <c r="AY188" s="17" t="s">
        <v>134</v>
      </c>
      <c r="BE188" s="215">
        <f>IF(N188="základní",J188,0)</f>
        <v>0</v>
      </c>
      <c r="BF188" s="215">
        <f>IF(N188="snížená",J188,0)</f>
        <v>0</v>
      </c>
      <c r="BG188" s="215">
        <f>IF(N188="zákl. přenesená",J188,0)</f>
        <v>0</v>
      </c>
      <c r="BH188" s="215">
        <f>IF(N188="sníž. přenesená",J188,0)</f>
        <v>0</v>
      </c>
      <c r="BI188" s="215">
        <f>IF(N188="nulová",J188,0)</f>
        <v>0</v>
      </c>
      <c r="BJ188" s="17" t="s">
        <v>88</v>
      </c>
      <c r="BK188" s="215">
        <f>ROUND(I188*H188,2)</f>
        <v>0</v>
      </c>
      <c r="BL188" s="17" t="s">
        <v>143</v>
      </c>
      <c r="BM188" s="214" t="s">
        <v>1530</v>
      </c>
    </row>
    <row r="189" spans="1:65" s="2" customFormat="1" ht="29.25">
      <c r="A189" s="34"/>
      <c r="B189" s="35"/>
      <c r="C189" s="36"/>
      <c r="D189" s="216" t="s">
        <v>146</v>
      </c>
      <c r="E189" s="36"/>
      <c r="F189" s="217" t="s">
        <v>322</v>
      </c>
      <c r="G189" s="36"/>
      <c r="H189" s="36"/>
      <c r="I189" s="115"/>
      <c r="J189" s="36"/>
      <c r="K189" s="36"/>
      <c r="L189" s="39"/>
      <c r="M189" s="218"/>
      <c r="N189" s="219"/>
      <c r="O189" s="71"/>
      <c r="P189" s="71"/>
      <c r="Q189" s="71"/>
      <c r="R189" s="71"/>
      <c r="S189" s="71"/>
      <c r="T189" s="72"/>
      <c r="U189" s="34"/>
      <c r="V189" s="34"/>
      <c r="W189" s="34"/>
      <c r="X189" s="34"/>
      <c r="Y189" s="34"/>
      <c r="Z189" s="34"/>
      <c r="AA189" s="34"/>
      <c r="AB189" s="34"/>
      <c r="AC189" s="34"/>
      <c r="AD189" s="34"/>
      <c r="AE189" s="34"/>
      <c r="AT189" s="17" t="s">
        <v>146</v>
      </c>
      <c r="AU189" s="17" t="s">
        <v>90</v>
      </c>
    </row>
    <row r="190" spans="1:65" s="13" customFormat="1" ht="11.25">
      <c r="B190" s="220"/>
      <c r="C190" s="221"/>
      <c r="D190" s="216" t="s">
        <v>148</v>
      </c>
      <c r="E190" s="222" t="s">
        <v>1</v>
      </c>
      <c r="F190" s="223" t="s">
        <v>1531</v>
      </c>
      <c r="G190" s="221"/>
      <c r="H190" s="224">
        <v>81.625</v>
      </c>
      <c r="I190" s="225"/>
      <c r="J190" s="221"/>
      <c r="K190" s="221"/>
      <c r="L190" s="226"/>
      <c r="M190" s="227"/>
      <c r="N190" s="228"/>
      <c r="O190" s="228"/>
      <c r="P190" s="228"/>
      <c r="Q190" s="228"/>
      <c r="R190" s="228"/>
      <c r="S190" s="228"/>
      <c r="T190" s="229"/>
      <c r="AT190" s="230" t="s">
        <v>148</v>
      </c>
      <c r="AU190" s="230" t="s">
        <v>90</v>
      </c>
      <c r="AV190" s="13" t="s">
        <v>90</v>
      </c>
      <c r="AW190" s="13" t="s">
        <v>38</v>
      </c>
      <c r="AX190" s="13" t="s">
        <v>88</v>
      </c>
      <c r="AY190" s="230" t="s">
        <v>134</v>
      </c>
    </row>
    <row r="191" spans="1:65" s="12" customFormat="1" ht="22.9" customHeight="1">
      <c r="B191" s="187"/>
      <c r="C191" s="188"/>
      <c r="D191" s="189" t="s">
        <v>79</v>
      </c>
      <c r="E191" s="201" t="s">
        <v>1358</v>
      </c>
      <c r="F191" s="201" t="s">
        <v>1359</v>
      </c>
      <c r="G191" s="188"/>
      <c r="H191" s="188"/>
      <c r="I191" s="191"/>
      <c r="J191" s="202">
        <f>BK191</f>
        <v>0</v>
      </c>
      <c r="K191" s="188"/>
      <c r="L191" s="193"/>
      <c r="M191" s="194"/>
      <c r="N191" s="195"/>
      <c r="O191" s="195"/>
      <c r="P191" s="196">
        <f>SUM(P192:P197)</f>
        <v>0</v>
      </c>
      <c r="Q191" s="195"/>
      <c r="R191" s="196">
        <f>SUM(R192:R197)</f>
        <v>0</v>
      </c>
      <c r="S191" s="195"/>
      <c r="T191" s="197">
        <f>SUM(T192:T197)</f>
        <v>0</v>
      </c>
      <c r="AR191" s="198" t="s">
        <v>143</v>
      </c>
      <c r="AT191" s="199" t="s">
        <v>79</v>
      </c>
      <c r="AU191" s="199" t="s">
        <v>88</v>
      </c>
      <c r="AY191" s="198" t="s">
        <v>134</v>
      </c>
      <c r="BK191" s="200">
        <f>SUM(BK192:BK197)</f>
        <v>0</v>
      </c>
    </row>
    <row r="192" spans="1:65" s="2" customFormat="1" ht="16.5" customHeight="1">
      <c r="A192" s="34"/>
      <c r="B192" s="35"/>
      <c r="C192" s="203" t="s">
        <v>345</v>
      </c>
      <c r="D192" s="203" t="s">
        <v>138</v>
      </c>
      <c r="E192" s="204" t="s">
        <v>1532</v>
      </c>
      <c r="F192" s="205" t="s">
        <v>1533</v>
      </c>
      <c r="G192" s="206" t="s">
        <v>221</v>
      </c>
      <c r="H192" s="207">
        <v>1</v>
      </c>
      <c r="I192" s="208"/>
      <c r="J192" s="209">
        <f t="shared" ref="J192:J197" si="30">ROUND(I192*H192,2)</f>
        <v>0</v>
      </c>
      <c r="K192" s="205" t="s">
        <v>1389</v>
      </c>
      <c r="L192" s="39"/>
      <c r="M192" s="210" t="s">
        <v>1</v>
      </c>
      <c r="N192" s="211" t="s">
        <v>45</v>
      </c>
      <c r="O192" s="71"/>
      <c r="P192" s="212">
        <f t="shared" ref="P192:P197" si="31">O192*H192</f>
        <v>0</v>
      </c>
      <c r="Q192" s="212">
        <v>0</v>
      </c>
      <c r="R192" s="212">
        <f t="shared" ref="R192:R197" si="32">Q192*H192</f>
        <v>0</v>
      </c>
      <c r="S192" s="212">
        <v>0</v>
      </c>
      <c r="T192" s="213">
        <f t="shared" ref="T192:T197" si="33">S192*H192</f>
        <v>0</v>
      </c>
      <c r="U192" s="34"/>
      <c r="V192" s="34"/>
      <c r="W192" s="34"/>
      <c r="X192" s="34"/>
      <c r="Y192" s="34"/>
      <c r="Z192" s="34"/>
      <c r="AA192" s="34"/>
      <c r="AB192" s="34"/>
      <c r="AC192" s="34"/>
      <c r="AD192" s="34"/>
      <c r="AE192" s="34"/>
      <c r="AR192" s="214" t="s">
        <v>1363</v>
      </c>
      <c r="AT192" s="214" t="s">
        <v>138</v>
      </c>
      <c r="AU192" s="214" t="s">
        <v>90</v>
      </c>
      <c r="AY192" s="17" t="s">
        <v>134</v>
      </c>
      <c r="BE192" s="215">
        <f t="shared" ref="BE192:BE197" si="34">IF(N192="základní",J192,0)</f>
        <v>0</v>
      </c>
      <c r="BF192" s="215">
        <f t="shared" ref="BF192:BF197" si="35">IF(N192="snížená",J192,0)</f>
        <v>0</v>
      </c>
      <c r="BG192" s="215">
        <f t="shared" ref="BG192:BG197" si="36">IF(N192="zákl. přenesená",J192,0)</f>
        <v>0</v>
      </c>
      <c r="BH192" s="215">
        <f t="shared" ref="BH192:BH197" si="37">IF(N192="sníž. přenesená",J192,0)</f>
        <v>0</v>
      </c>
      <c r="BI192" s="215">
        <f t="shared" ref="BI192:BI197" si="38">IF(N192="nulová",J192,0)</f>
        <v>0</v>
      </c>
      <c r="BJ192" s="17" t="s">
        <v>88</v>
      </c>
      <c r="BK192" s="215">
        <f t="shared" ref="BK192:BK197" si="39">ROUND(I192*H192,2)</f>
        <v>0</v>
      </c>
      <c r="BL192" s="17" t="s">
        <v>1363</v>
      </c>
      <c r="BM192" s="214" t="s">
        <v>1534</v>
      </c>
    </row>
    <row r="193" spans="1:65" s="2" customFormat="1" ht="16.5" customHeight="1">
      <c r="A193" s="34"/>
      <c r="B193" s="35"/>
      <c r="C193" s="203" t="s">
        <v>374</v>
      </c>
      <c r="D193" s="203" t="s">
        <v>138</v>
      </c>
      <c r="E193" s="204" t="s">
        <v>1535</v>
      </c>
      <c r="F193" s="205" t="s">
        <v>1536</v>
      </c>
      <c r="G193" s="206" t="s">
        <v>221</v>
      </c>
      <c r="H193" s="207">
        <v>1</v>
      </c>
      <c r="I193" s="208"/>
      <c r="J193" s="209">
        <f t="shared" si="30"/>
        <v>0</v>
      </c>
      <c r="K193" s="205" t="s">
        <v>1389</v>
      </c>
      <c r="L193" s="39"/>
      <c r="M193" s="210" t="s">
        <v>1</v>
      </c>
      <c r="N193" s="211" t="s">
        <v>45</v>
      </c>
      <c r="O193" s="71"/>
      <c r="P193" s="212">
        <f t="shared" si="31"/>
        <v>0</v>
      </c>
      <c r="Q193" s="212">
        <v>0</v>
      </c>
      <c r="R193" s="212">
        <f t="shared" si="32"/>
        <v>0</v>
      </c>
      <c r="S193" s="212">
        <v>0</v>
      </c>
      <c r="T193" s="213">
        <f t="shared" si="33"/>
        <v>0</v>
      </c>
      <c r="U193" s="34"/>
      <c r="V193" s="34"/>
      <c r="W193" s="34"/>
      <c r="X193" s="34"/>
      <c r="Y193" s="34"/>
      <c r="Z193" s="34"/>
      <c r="AA193" s="34"/>
      <c r="AB193" s="34"/>
      <c r="AC193" s="34"/>
      <c r="AD193" s="34"/>
      <c r="AE193" s="34"/>
      <c r="AR193" s="214" t="s">
        <v>1363</v>
      </c>
      <c r="AT193" s="214" t="s">
        <v>138</v>
      </c>
      <c r="AU193" s="214" t="s">
        <v>90</v>
      </c>
      <c r="AY193" s="17" t="s">
        <v>134</v>
      </c>
      <c r="BE193" s="215">
        <f t="shared" si="34"/>
        <v>0</v>
      </c>
      <c r="BF193" s="215">
        <f t="shared" si="35"/>
        <v>0</v>
      </c>
      <c r="BG193" s="215">
        <f t="shared" si="36"/>
        <v>0</v>
      </c>
      <c r="BH193" s="215">
        <f t="shared" si="37"/>
        <v>0</v>
      </c>
      <c r="BI193" s="215">
        <f t="shared" si="38"/>
        <v>0</v>
      </c>
      <c r="BJ193" s="17" t="s">
        <v>88</v>
      </c>
      <c r="BK193" s="215">
        <f t="shared" si="39"/>
        <v>0</v>
      </c>
      <c r="BL193" s="17" t="s">
        <v>1363</v>
      </c>
      <c r="BM193" s="214" t="s">
        <v>1537</v>
      </c>
    </row>
    <row r="194" spans="1:65" s="2" customFormat="1" ht="21.75" customHeight="1">
      <c r="A194" s="34"/>
      <c r="B194" s="35"/>
      <c r="C194" s="203" t="s">
        <v>556</v>
      </c>
      <c r="D194" s="203" t="s">
        <v>138</v>
      </c>
      <c r="E194" s="204" t="s">
        <v>1538</v>
      </c>
      <c r="F194" s="205" t="s">
        <v>1539</v>
      </c>
      <c r="G194" s="206" t="s">
        <v>221</v>
      </c>
      <c r="H194" s="207">
        <v>1</v>
      </c>
      <c r="I194" s="208"/>
      <c r="J194" s="209">
        <f t="shared" si="30"/>
        <v>0</v>
      </c>
      <c r="K194" s="205" t="s">
        <v>1389</v>
      </c>
      <c r="L194" s="39"/>
      <c r="M194" s="210" t="s">
        <v>1</v>
      </c>
      <c r="N194" s="211" t="s">
        <v>45</v>
      </c>
      <c r="O194" s="71"/>
      <c r="P194" s="212">
        <f t="shared" si="31"/>
        <v>0</v>
      </c>
      <c r="Q194" s="212">
        <v>0</v>
      </c>
      <c r="R194" s="212">
        <f t="shared" si="32"/>
        <v>0</v>
      </c>
      <c r="S194" s="212">
        <v>0</v>
      </c>
      <c r="T194" s="213">
        <f t="shared" si="33"/>
        <v>0</v>
      </c>
      <c r="U194" s="34"/>
      <c r="V194" s="34"/>
      <c r="W194" s="34"/>
      <c r="X194" s="34"/>
      <c r="Y194" s="34"/>
      <c r="Z194" s="34"/>
      <c r="AA194" s="34"/>
      <c r="AB194" s="34"/>
      <c r="AC194" s="34"/>
      <c r="AD194" s="34"/>
      <c r="AE194" s="34"/>
      <c r="AR194" s="214" t="s">
        <v>1363</v>
      </c>
      <c r="AT194" s="214" t="s">
        <v>138</v>
      </c>
      <c r="AU194" s="214" t="s">
        <v>90</v>
      </c>
      <c r="AY194" s="17" t="s">
        <v>134</v>
      </c>
      <c r="BE194" s="215">
        <f t="shared" si="34"/>
        <v>0</v>
      </c>
      <c r="BF194" s="215">
        <f t="shared" si="35"/>
        <v>0</v>
      </c>
      <c r="BG194" s="215">
        <f t="shared" si="36"/>
        <v>0</v>
      </c>
      <c r="BH194" s="215">
        <f t="shared" si="37"/>
        <v>0</v>
      </c>
      <c r="BI194" s="215">
        <f t="shared" si="38"/>
        <v>0</v>
      </c>
      <c r="BJ194" s="17" t="s">
        <v>88</v>
      </c>
      <c r="BK194" s="215">
        <f t="shared" si="39"/>
        <v>0</v>
      </c>
      <c r="BL194" s="17" t="s">
        <v>1363</v>
      </c>
      <c r="BM194" s="214" t="s">
        <v>1540</v>
      </c>
    </row>
    <row r="195" spans="1:65" s="2" customFormat="1" ht="21.75" customHeight="1">
      <c r="A195" s="34"/>
      <c r="B195" s="35"/>
      <c r="C195" s="203" t="s">
        <v>561</v>
      </c>
      <c r="D195" s="203" t="s">
        <v>138</v>
      </c>
      <c r="E195" s="204" t="s">
        <v>1541</v>
      </c>
      <c r="F195" s="205" t="s">
        <v>1542</v>
      </c>
      <c r="G195" s="206" t="s">
        <v>221</v>
      </c>
      <c r="H195" s="207">
        <v>1</v>
      </c>
      <c r="I195" s="208"/>
      <c r="J195" s="209">
        <f t="shared" si="30"/>
        <v>0</v>
      </c>
      <c r="K195" s="205" t="s">
        <v>1389</v>
      </c>
      <c r="L195" s="39"/>
      <c r="M195" s="210" t="s">
        <v>1</v>
      </c>
      <c r="N195" s="211" t="s">
        <v>45</v>
      </c>
      <c r="O195" s="71"/>
      <c r="P195" s="212">
        <f t="shared" si="31"/>
        <v>0</v>
      </c>
      <c r="Q195" s="212">
        <v>0</v>
      </c>
      <c r="R195" s="212">
        <f t="shared" si="32"/>
        <v>0</v>
      </c>
      <c r="S195" s="212">
        <v>0</v>
      </c>
      <c r="T195" s="213">
        <f t="shared" si="33"/>
        <v>0</v>
      </c>
      <c r="U195" s="34"/>
      <c r="V195" s="34"/>
      <c r="W195" s="34"/>
      <c r="X195" s="34"/>
      <c r="Y195" s="34"/>
      <c r="Z195" s="34"/>
      <c r="AA195" s="34"/>
      <c r="AB195" s="34"/>
      <c r="AC195" s="34"/>
      <c r="AD195" s="34"/>
      <c r="AE195" s="34"/>
      <c r="AR195" s="214" t="s">
        <v>1363</v>
      </c>
      <c r="AT195" s="214" t="s">
        <v>138</v>
      </c>
      <c r="AU195" s="214" t="s">
        <v>90</v>
      </c>
      <c r="AY195" s="17" t="s">
        <v>134</v>
      </c>
      <c r="BE195" s="215">
        <f t="shared" si="34"/>
        <v>0</v>
      </c>
      <c r="BF195" s="215">
        <f t="shared" si="35"/>
        <v>0</v>
      </c>
      <c r="BG195" s="215">
        <f t="shared" si="36"/>
        <v>0</v>
      </c>
      <c r="BH195" s="215">
        <f t="shared" si="37"/>
        <v>0</v>
      </c>
      <c r="BI195" s="215">
        <f t="shared" si="38"/>
        <v>0</v>
      </c>
      <c r="BJ195" s="17" t="s">
        <v>88</v>
      </c>
      <c r="BK195" s="215">
        <f t="shared" si="39"/>
        <v>0</v>
      </c>
      <c r="BL195" s="17" t="s">
        <v>1363</v>
      </c>
      <c r="BM195" s="214" t="s">
        <v>1543</v>
      </c>
    </row>
    <row r="196" spans="1:65" s="2" customFormat="1" ht="16.5" customHeight="1">
      <c r="A196" s="34"/>
      <c r="B196" s="35"/>
      <c r="C196" s="203" t="s">
        <v>566</v>
      </c>
      <c r="D196" s="203" t="s">
        <v>138</v>
      </c>
      <c r="E196" s="204" t="s">
        <v>1374</v>
      </c>
      <c r="F196" s="205" t="s">
        <v>1375</v>
      </c>
      <c r="G196" s="206" t="s">
        <v>221</v>
      </c>
      <c r="H196" s="207">
        <v>1</v>
      </c>
      <c r="I196" s="208"/>
      <c r="J196" s="209">
        <f t="shared" si="30"/>
        <v>0</v>
      </c>
      <c r="K196" s="205" t="s">
        <v>1389</v>
      </c>
      <c r="L196" s="39"/>
      <c r="M196" s="210" t="s">
        <v>1</v>
      </c>
      <c r="N196" s="211" t="s">
        <v>45</v>
      </c>
      <c r="O196" s="71"/>
      <c r="P196" s="212">
        <f t="shared" si="31"/>
        <v>0</v>
      </c>
      <c r="Q196" s="212">
        <v>0</v>
      </c>
      <c r="R196" s="212">
        <f t="shared" si="32"/>
        <v>0</v>
      </c>
      <c r="S196" s="212">
        <v>0</v>
      </c>
      <c r="T196" s="213">
        <f t="shared" si="33"/>
        <v>0</v>
      </c>
      <c r="U196" s="34"/>
      <c r="V196" s="34"/>
      <c r="W196" s="34"/>
      <c r="X196" s="34"/>
      <c r="Y196" s="34"/>
      <c r="Z196" s="34"/>
      <c r="AA196" s="34"/>
      <c r="AB196" s="34"/>
      <c r="AC196" s="34"/>
      <c r="AD196" s="34"/>
      <c r="AE196" s="34"/>
      <c r="AR196" s="214" t="s">
        <v>1363</v>
      </c>
      <c r="AT196" s="214" t="s">
        <v>138</v>
      </c>
      <c r="AU196" s="214" t="s">
        <v>90</v>
      </c>
      <c r="AY196" s="17" t="s">
        <v>134</v>
      </c>
      <c r="BE196" s="215">
        <f t="shared" si="34"/>
        <v>0</v>
      </c>
      <c r="BF196" s="215">
        <f t="shared" si="35"/>
        <v>0</v>
      </c>
      <c r="BG196" s="215">
        <f t="shared" si="36"/>
        <v>0</v>
      </c>
      <c r="BH196" s="215">
        <f t="shared" si="37"/>
        <v>0</v>
      </c>
      <c r="BI196" s="215">
        <f t="shared" si="38"/>
        <v>0</v>
      </c>
      <c r="BJ196" s="17" t="s">
        <v>88</v>
      </c>
      <c r="BK196" s="215">
        <f t="shared" si="39"/>
        <v>0</v>
      </c>
      <c r="BL196" s="17" t="s">
        <v>1363</v>
      </c>
      <c r="BM196" s="214" t="s">
        <v>1544</v>
      </c>
    </row>
    <row r="197" spans="1:65" s="2" customFormat="1" ht="16.5" customHeight="1">
      <c r="A197" s="34"/>
      <c r="B197" s="35"/>
      <c r="C197" s="203" t="s">
        <v>570</v>
      </c>
      <c r="D197" s="203" t="s">
        <v>138</v>
      </c>
      <c r="E197" s="204" t="s">
        <v>1545</v>
      </c>
      <c r="F197" s="205" t="s">
        <v>1546</v>
      </c>
      <c r="G197" s="206" t="s">
        <v>1547</v>
      </c>
      <c r="H197" s="207">
        <v>40</v>
      </c>
      <c r="I197" s="208"/>
      <c r="J197" s="209">
        <f t="shared" si="30"/>
        <v>0</v>
      </c>
      <c r="K197" s="205" t="s">
        <v>1389</v>
      </c>
      <c r="L197" s="39"/>
      <c r="M197" s="265" t="s">
        <v>1</v>
      </c>
      <c r="N197" s="266" t="s">
        <v>45</v>
      </c>
      <c r="O197" s="267"/>
      <c r="P197" s="268">
        <f t="shared" si="31"/>
        <v>0</v>
      </c>
      <c r="Q197" s="268">
        <v>0</v>
      </c>
      <c r="R197" s="268">
        <f t="shared" si="32"/>
        <v>0</v>
      </c>
      <c r="S197" s="268">
        <v>0</v>
      </c>
      <c r="T197" s="269">
        <f t="shared" si="33"/>
        <v>0</v>
      </c>
      <c r="U197" s="34"/>
      <c r="V197" s="34"/>
      <c r="W197" s="34"/>
      <c r="X197" s="34"/>
      <c r="Y197" s="34"/>
      <c r="Z197" s="34"/>
      <c r="AA197" s="34"/>
      <c r="AB197" s="34"/>
      <c r="AC197" s="34"/>
      <c r="AD197" s="34"/>
      <c r="AE197" s="34"/>
      <c r="AR197" s="214" t="s">
        <v>1363</v>
      </c>
      <c r="AT197" s="214" t="s">
        <v>138</v>
      </c>
      <c r="AU197" s="214" t="s">
        <v>90</v>
      </c>
      <c r="AY197" s="17" t="s">
        <v>134</v>
      </c>
      <c r="BE197" s="215">
        <f t="shared" si="34"/>
        <v>0</v>
      </c>
      <c r="BF197" s="215">
        <f t="shared" si="35"/>
        <v>0</v>
      </c>
      <c r="BG197" s="215">
        <f t="shared" si="36"/>
        <v>0</v>
      </c>
      <c r="BH197" s="215">
        <f t="shared" si="37"/>
        <v>0</v>
      </c>
      <c r="BI197" s="215">
        <f t="shared" si="38"/>
        <v>0</v>
      </c>
      <c r="BJ197" s="17" t="s">
        <v>88</v>
      </c>
      <c r="BK197" s="215">
        <f t="shared" si="39"/>
        <v>0</v>
      </c>
      <c r="BL197" s="17" t="s">
        <v>1363</v>
      </c>
      <c r="BM197" s="214" t="s">
        <v>1548</v>
      </c>
    </row>
    <row r="198" spans="1:65" s="2" customFormat="1" ht="6.95" customHeight="1">
      <c r="A198" s="34"/>
      <c r="B198" s="54"/>
      <c r="C198" s="55"/>
      <c r="D198" s="55"/>
      <c r="E198" s="55"/>
      <c r="F198" s="55"/>
      <c r="G198" s="55"/>
      <c r="H198" s="55"/>
      <c r="I198" s="152"/>
      <c r="J198" s="55"/>
      <c r="K198" s="55"/>
      <c r="L198" s="39"/>
      <c r="M198" s="34"/>
      <c r="O198" s="34"/>
      <c r="P198" s="34"/>
      <c r="Q198" s="34"/>
      <c r="R198" s="34"/>
      <c r="S198" s="34"/>
      <c r="T198" s="34"/>
      <c r="U198" s="34"/>
      <c r="V198" s="34"/>
      <c r="W198" s="34"/>
      <c r="X198" s="34"/>
      <c r="Y198" s="34"/>
      <c r="Z198" s="34"/>
      <c r="AA198" s="34"/>
      <c r="AB198" s="34"/>
      <c r="AC198" s="34"/>
      <c r="AD198" s="34"/>
      <c r="AE198" s="34"/>
    </row>
  </sheetData>
  <sheetProtection algorithmName="SHA-512" hashValue="B/Ei5w43tko8hwe85HBJu0qvZchNCfvdH09XlCmA7oleo1dDZn4GDgpWbtp1fSMjEGElzCcMXfk45cpn7vmMIg==" saltValue="8cCAZSpQT4IT2k6jWndLIwv87T24/kiR7QQ55oQS0YLz6XEEQP2mGahGvCbfxOn6/xYF/WTIYkNaU9KBdefJ9g==" spinCount="100000" sheet="1" objects="1" scenarios="1" formatColumns="0" formatRows="0" autoFilter="0"/>
  <autoFilter ref="C122:K197"/>
  <mergeCells count="9">
    <mergeCell ref="E87:H87"/>
    <mergeCell ref="E113:H113"/>
    <mergeCell ref="E115:H115"/>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100" orientation="portrait"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9"/>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8"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8"/>
      <c r="L2" s="311"/>
      <c r="M2" s="311"/>
      <c r="N2" s="311"/>
      <c r="O2" s="311"/>
      <c r="P2" s="311"/>
      <c r="Q2" s="311"/>
      <c r="R2" s="311"/>
      <c r="S2" s="311"/>
      <c r="T2" s="311"/>
      <c r="U2" s="311"/>
      <c r="V2" s="311"/>
      <c r="AT2" s="17" t="s">
        <v>99</v>
      </c>
    </row>
    <row r="3" spans="1:46" s="1" customFormat="1" ht="6.95" customHeight="1">
      <c r="B3" s="109"/>
      <c r="C3" s="110"/>
      <c r="D3" s="110"/>
      <c r="E3" s="110"/>
      <c r="F3" s="110"/>
      <c r="G3" s="110"/>
      <c r="H3" s="110"/>
      <c r="I3" s="111"/>
      <c r="J3" s="110"/>
      <c r="K3" s="110"/>
      <c r="L3" s="20"/>
      <c r="AT3" s="17" t="s">
        <v>90</v>
      </c>
    </row>
    <row r="4" spans="1:46" s="1" customFormat="1" ht="24.95" customHeight="1">
      <c r="B4" s="20"/>
      <c r="D4" s="112" t="s">
        <v>103</v>
      </c>
      <c r="I4" s="108"/>
      <c r="L4" s="20"/>
      <c r="M4" s="113" t="s">
        <v>10</v>
      </c>
      <c r="AT4" s="17" t="s">
        <v>4</v>
      </c>
    </row>
    <row r="5" spans="1:46" s="1" customFormat="1" ht="6.95" customHeight="1">
      <c r="B5" s="20"/>
      <c r="I5" s="108"/>
      <c r="L5" s="20"/>
    </row>
    <row r="6" spans="1:46" s="1" customFormat="1" ht="12" customHeight="1">
      <c r="B6" s="20"/>
      <c r="D6" s="114" t="s">
        <v>16</v>
      </c>
      <c r="I6" s="108"/>
      <c r="L6" s="20"/>
    </row>
    <row r="7" spans="1:46" s="1" customFormat="1" ht="16.5" customHeight="1">
      <c r="B7" s="20"/>
      <c r="E7" s="312" t="str">
        <f>'Rekapitulace stavby'!K6</f>
        <v>Prosecká, Praha 8 (úsek U Pekařky - Na Rozhraní), číslo akce 999049</v>
      </c>
      <c r="F7" s="313"/>
      <c r="G7" s="313"/>
      <c r="H7" s="313"/>
      <c r="I7" s="108"/>
      <c r="L7" s="20"/>
    </row>
    <row r="8" spans="1:46" s="2" customFormat="1" ht="12" customHeight="1">
      <c r="A8" s="34"/>
      <c r="B8" s="39"/>
      <c r="C8" s="34"/>
      <c r="D8" s="114" t="s">
        <v>104</v>
      </c>
      <c r="E8" s="34"/>
      <c r="F8" s="34"/>
      <c r="G8" s="34"/>
      <c r="H8" s="34"/>
      <c r="I8" s="115"/>
      <c r="J8" s="34"/>
      <c r="K8" s="34"/>
      <c r="L8" s="51"/>
      <c r="S8" s="34"/>
      <c r="T8" s="34"/>
      <c r="U8" s="34"/>
      <c r="V8" s="34"/>
      <c r="W8" s="34"/>
      <c r="X8" s="34"/>
      <c r="Y8" s="34"/>
      <c r="Z8" s="34"/>
      <c r="AA8" s="34"/>
      <c r="AB8" s="34"/>
      <c r="AC8" s="34"/>
      <c r="AD8" s="34"/>
      <c r="AE8" s="34"/>
    </row>
    <row r="9" spans="1:46" s="2" customFormat="1" ht="16.5" customHeight="1">
      <c r="A9" s="34"/>
      <c r="B9" s="39"/>
      <c r="C9" s="34"/>
      <c r="D9" s="34"/>
      <c r="E9" s="314" t="s">
        <v>1549</v>
      </c>
      <c r="F9" s="315"/>
      <c r="G9" s="315"/>
      <c r="H9" s="315"/>
      <c r="I9" s="115"/>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4" t="s">
        <v>21</v>
      </c>
      <c r="E12" s="34"/>
      <c r="F12" s="116" t="s">
        <v>22</v>
      </c>
      <c r="G12" s="34"/>
      <c r="H12" s="34"/>
      <c r="I12" s="117" t="s">
        <v>23</v>
      </c>
      <c r="J12" s="118" t="str">
        <f>'Rekapitulace stavby'!AN8</f>
        <v>13. 2. 2020</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4" t="s">
        <v>25</v>
      </c>
      <c r="E14" s="34"/>
      <c r="F14" s="34"/>
      <c r="G14" s="34"/>
      <c r="H14" s="34"/>
      <c r="I14" s="117" t="s">
        <v>26</v>
      </c>
      <c r="J14" s="116" t="s">
        <v>27</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6" t="s">
        <v>28</v>
      </c>
      <c r="F15" s="34"/>
      <c r="G15" s="34"/>
      <c r="H15" s="34"/>
      <c r="I15" s="117" t="s">
        <v>29</v>
      </c>
      <c r="J15" s="116" t="s">
        <v>30</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31</v>
      </c>
      <c r="E17" s="34"/>
      <c r="F17" s="34"/>
      <c r="G17" s="34"/>
      <c r="H17" s="34"/>
      <c r="I17" s="117" t="s">
        <v>26</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6" t="str">
        <f>'Rekapitulace stavby'!E14</f>
        <v>Vyplň údaj</v>
      </c>
      <c r="F18" s="317"/>
      <c r="G18" s="317"/>
      <c r="H18" s="317"/>
      <c r="I18" s="117" t="s">
        <v>29</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33</v>
      </c>
      <c r="E20" s="34"/>
      <c r="F20" s="34"/>
      <c r="G20" s="34"/>
      <c r="H20" s="34"/>
      <c r="I20" s="117" t="s">
        <v>26</v>
      </c>
      <c r="J20" s="116" t="s">
        <v>34</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35</v>
      </c>
      <c r="F21" s="34"/>
      <c r="G21" s="34"/>
      <c r="H21" s="34"/>
      <c r="I21" s="117" t="s">
        <v>29</v>
      </c>
      <c r="J21" s="116" t="s">
        <v>36</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37</v>
      </c>
      <c r="E23" s="34"/>
      <c r="F23" s="34"/>
      <c r="G23" s="34"/>
      <c r="H23" s="34"/>
      <c r="I23" s="117" t="s">
        <v>26</v>
      </c>
      <c r="J23" s="116" t="s">
        <v>34</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
        <v>35</v>
      </c>
      <c r="F24" s="34"/>
      <c r="G24" s="34"/>
      <c r="H24" s="34"/>
      <c r="I24" s="117" t="s">
        <v>29</v>
      </c>
      <c r="J24" s="116" t="s">
        <v>36</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39</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40</v>
      </c>
      <c r="E30" s="34"/>
      <c r="F30" s="34"/>
      <c r="G30" s="34"/>
      <c r="H30" s="34"/>
      <c r="I30" s="115"/>
      <c r="J30" s="126">
        <f>ROUND(J118,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42</v>
      </c>
      <c r="G32" s="34"/>
      <c r="H32" s="34"/>
      <c r="I32" s="128" t="s">
        <v>41</v>
      </c>
      <c r="J32" s="127" t="s">
        <v>43</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44</v>
      </c>
      <c r="E33" s="114" t="s">
        <v>45</v>
      </c>
      <c r="F33" s="130">
        <f>ROUND((SUM(BE118:BE138)),  2)</f>
        <v>0</v>
      </c>
      <c r="G33" s="34"/>
      <c r="H33" s="34"/>
      <c r="I33" s="131">
        <v>0.21</v>
      </c>
      <c r="J33" s="130">
        <f>ROUND(((SUM(BE118:BE138))*I33),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46</v>
      </c>
      <c r="F34" s="130">
        <f>ROUND((SUM(BF118:BF138)),  2)</f>
        <v>0</v>
      </c>
      <c r="G34" s="34"/>
      <c r="H34" s="34"/>
      <c r="I34" s="131">
        <v>0.15</v>
      </c>
      <c r="J34" s="130">
        <f>ROUND(((SUM(BF118:BF138))*I34),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4" t="s">
        <v>47</v>
      </c>
      <c r="F35" s="130">
        <f>ROUND((SUM(BG118:BG138)),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4" t="s">
        <v>48</v>
      </c>
      <c r="F36" s="130">
        <f>ROUND((SUM(BH118:BH138)),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4" t="s">
        <v>49</v>
      </c>
      <c r="F37" s="130">
        <f>ROUND((SUM(BI118:BI138)),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50</v>
      </c>
      <c r="E39" s="134"/>
      <c r="F39" s="134"/>
      <c r="G39" s="135" t="s">
        <v>51</v>
      </c>
      <c r="H39" s="136" t="s">
        <v>52</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1:31" s="1" customFormat="1" ht="14.45" customHeight="1">
      <c r="B41" s="20"/>
      <c r="I41" s="108"/>
      <c r="L41" s="20"/>
    </row>
    <row r="42" spans="1:31" s="1" customFormat="1" ht="14.45" customHeight="1">
      <c r="B42" s="20"/>
      <c r="I42" s="108"/>
      <c r="L42" s="20"/>
    </row>
    <row r="43" spans="1:31" s="1" customFormat="1" ht="14.45" customHeight="1">
      <c r="B43" s="20"/>
      <c r="I43" s="108"/>
      <c r="L43" s="20"/>
    </row>
    <row r="44" spans="1:31" s="1" customFormat="1" ht="14.45" customHeight="1">
      <c r="B44" s="20"/>
      <c r="I44" s="108"/>
      <c r="L44" s="20"/>
    </row>
    <row r="45" spans="1:31" s="1" customFormat="1" ht="14.45" customHeight="1">
      <c r="B45" s="20"/>
      <c r="I45" s="108"/>
      <c r="L45" s="20"/>
    </row>
    <row r="46" spans="1:31" s="1" customFormat="1" ht="14.45" customHeight="1">
      <c r="B46" s="20"/>
      <c r="I46" s="108"/>
      <c r="L46" s="20"/>
    </row>
    <row r="47" spans="1:31" s="1" customFormat="1" ht="14.45" customHeight="1">
      <c r="B47" s="20"/>
      <c r="I47" s="108"/>
      <c r="L47" s="20"/>
    </row>
    <row r="48" spans="1:31" s="1" customFormat="1" ht="14.45" customHeight="1">
      <c r="B48" s="20"/>
      <c r="I48" s="108"/>
      <c r="L48" s="20"/>
    </row>
    <row r="49" spans="1:31" s="1" customFormat="1" ht="14.45" customHeight="1">
      <c r="B49" s="20"/>
      <c r="I49" s="108"/>
      <c r="L49" s="20"/>
    </row>
    <row r="50" spans="1:31" s="2" customFormat="1" ht="14.45" customHeight="1">
      <c r="B50" s="51"/>
      <c r="D50" s="140" t="s">
        <v>53</v>
      </c>
      <c r="E50" s="141"/>
      <c r="F50" s="141"/>
      <c r="G50" s="140" t="s">
        <v>54</v>
      </c>
      <c r="H50" s="141"/>
      <c r="I50" s="142"/>
      <c r="J50" s="141"/>
      <c r="K50" s="141"/>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3" t="s">
        <v>55</v>
      </c>
      <c r="E61" s="144"/>
      <c r="F61" s="145" t="s">
        <v>56</v>
      </c>
      <c r="G61" s="143" t="s">
        <v>55</v>
      </c>
      <c r="H61" s="144"/>
      <c r="I61" s="146"/>
      <c r="J61" s="147" t="s">
        <v>56</v>
      </c>
      <c r="K61" s="144"/>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40" t="s">
        <v>57</v>
      </c>
      <c r="E65" s="148"/>
      <c r="F65" s="148"/>
      <c r="G65" s="140" t="s">
        <v>58</v>
      </c>
      <c r="H65" s="148"/>
      <c r="I65" s="149"/>
      <c r="J65" s="148"/>
      <c r="K65" s="14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3" t="s">
        <v>55</v>
      </c>
      <c r="E76" s="144"/>
      <c r="F76" s="145" t="s">
        <v>56</v>
      </c>
      <c r="G76" s="143" t="s">
        <v>55</v>
      </c>
      <c r="H76" s="144"/>
      <c r="I76" s="146"/>
      <c r="J76" s="147" t="s">
        <v>56</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47"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47" s="2" customFormat="1" ht="24.95" customHeight="1">
      <c r="A82" s="34"/>
      <c r="B82" s="35"/>
      <c r="C82" s="23" t="s">
        <v>106</v>
      </c>
      <c r="D82" s="36"/>
      <c r="E82" s="36"/>
      <c r="F82" s="36"/>
      <c r="G82" s="36"/>
      <c r="H82" s="36"/>
      <c r="I82" s="115"/>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19" t="str">
        <f>E7</f>
        <v>Prosecká, Praha 8 (úsek U Pekařky - Na Rozhraní), číslo akce 999049</v>
      </c>
      <c r="F85" s="320"/>
      <c r="G85" s="320"/>
      <c r="H85" s="320"/>
      <c r="I85" s="115"/>
      <c r="J85" s="36"/>
      <c r="K85" s="36"/>
      <c r="L85" s="51"/>
      <c r="S85" s="34"/>
      <c r="T85" s="34"/>
      <c r="U85" s="34"/>
      <c r="V85" s="34"/>
      <c r="W85" s="34"/>
      <c r="X85" s="34"/>
      <c r="Y85" s="34"/>
      <c r="Z85" s="34"/>
      <c r="AA85" s="34"/>
      <c r="AB85" s="34"/>
      <c r="AC85" s="34"/>
      <c r="AD85" s="34"/>
      <c r="AE85" s="34"/>
    </row>
    <row r="86" spans="1:47" s="2" customFormat="1" ht="12" customHeight="1">
      <c r="A86" s="34"/>
      <c r="B86" s="35"/>
      <c r="C86" s="29" t="s">
        <v>104</v>
      </c>
      <c r="D86" s="36"/>
      <c r="E86" s="36"/>
      <c r="F86" s="36"/>
      <c r="G86" s="36"/>
      <c r="H86" s="36"/>
      <c r="I86" s="115"/>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71" t="str">
        <f>E9</f>
        <v>402 - Zajištění trakčního zařízení při realizaci</v>
      </c>
      <c r="F87" s="321"/>
      <c r="G87" s="321"/>
      <c r="H87" s="321"/>
      <c r="I87" s="115"/>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47" s="2" customFormat="1" ht="12" customHeight="1">
      <c r="A89" s="34"/>
      <c r="B89" s="35"/>
      <c r="C89" s="29" t="s">
        <v>21</v>
      </c>
      <c r="D89" s="36"/>
      <c r="E89" s="36"/>
      <c r="F89" s="27" t="str">
        <f>F12</f>
        <v>Praha 8</v>
      </c>
      <c r="G89" s="36"/>
      <c r="H89" s="36"/>
      <c r="I89" s="117" t="s">
        <v>23</v>
      </c>
      <c r="J89" s="66" t="str">
        <f>IF(J12="","",J12)</f>
        <v>13. 2. 2020</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47" s="2" customFormat="1" ht="15.2" customHeight="1">
      <c r="A91" s="34"/>
      <c r="B91" s="35"/>
      <c r="C91" s="29" t="s">
        <v>25</v>
      </c>
      <c r="D91" s="36"/>
      <c r="E91" s="36"/>
      <c r="F91" s="27" t="str">
        <f>E15</f>
        <v>Technická správa komunikací hl. m. Prahy, a.s.</v>
      </c>
      <c r="G91" s="36"/>
      <c r="H91" s="36"/>
      <c r="I91" s="117" t="s">
        <v>33</v>
      </c>
      <c r="J91" s="32" t="str">
        <f>E21</f>
        <v>Sinpps s.r.o</v>
      </c>
      <c r="K91" s="36"/>
      <c r="L91" s="51"/>
      <c r="S91" s="34"/>
      <c r="T91" s="34"/>
      <c r="U91" s="34"/>
      <c r="V91" s="34"/>
      <c r="W91" s="34"/>
      <c r="X91" s="34"/>
      <c r="Y91" s="34"/>
      <c r="Z91" s="34"/>
      <c r="AA91" s="34"/>
      <c r="AB91" s="34"/>
      <c r="AC91" s="34"/>
      <c r="AD91" s="34"/>
      <c r="AE91" s="34"/>
    </row>
    <row r="92" spans="1:47" s="2" customFormat="1" ht="15.2" customHeight="1">
      <c r="A92" s="34"/>
      <c r="B92" s="35"/>
      <c r="C92" s="29" t="s">
        <v>31</v>
      </c>
      <c r="D92" s="36"/>
      <c r="E92" s="36"/>
      <c r="F92" s="27" t="str">
        <f>IF(E18="","",E18)</f>
        <v>Vyplň údaj</v>
      </c>
      <c r="G92" s="36"/>
      <c r="H92" s="36"/>
      <c r="I92" s="117" t="s">
        <v>37</v>
      </c>
      <c r="J92" s="32" t="str">
        <f>E24</f>
        <v>Sinpps s.r.o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47" s="2" customFormat="1" ht="29.25" customHeight="1">
      <c r="A94" s="34"/>
      <c r="B94" s="35"/>
      <c r="C94" s="156" t="s">
        <v>107</v>
      </c>
      <c r="D94" s="157"/>
      <c r="E94" s="157"/>
      <c r="F94" s="157"/>
      <c r="G94" s="157"/>
      <c r="H94" s="157"/>
      <c r="I94" s="158"/>
      <c r="J94" s="159" t="s">
        <v>108</v>
      </c>
      <c r="K94" s="157"/>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109</v>
      </c>
      <c r="D96" s="36"/>
      <c r="E96" s="36"/>
      <c r="F96" s="36"/>
      <c r="G96" s="36"/>
      <c r="H96" s="36"/>
      <c r="I96" s="115"/>
      <c r="J96" s="84">
        <f>J118</f>
        <v>0</v>
      </c>
      <c r="K96" s="36"/>
      <c r="L96" s="51"/>
      <c r="S96" s="34"/>
      <c r="T96" s="34"/>
      <c r="U96" s="34"/>
      <c r="V96" s="34"/>
      <c r="W96" s="34"/>
      <c r="X96" s="34"/>
      <c r="Y96" s="34"/>
      <c r="Z96" s="34"/>
      <c r="AA96" s="34"/>
      <c r="AB96" s="34"/>
      <c r="AC96" s="34"/>
      <c r="AD96" s="34"/>
      <c r="AE96" s="34"/>
      <c r="AU96" s="17" t="s">
        <v>110</v>
      </c>
    </row>
    <row r="97" spans="1:31" s="9" customFormat="1" ht="24.95" customHeight="1">
      <c r="B97" s="161"/>
      <c r="C97" s="162"/>
      <c r="D97" s="163" t="s">
        <v>1550</v>
      </c>
      <c r="E97" s="164"/>
      <c r="F97" s="164"/>
      <c r="G97" s="164"/>
      <c r="H97" s="164"/>
      <c r="I97" s="165"/>
      <c r="J97" s="166">
        <f>J119</f>
        <v>0</v>
      </c>
      <c r="K97" s="162"/>
      <c r="L97" s="167"/>
    </row>
    <row r="98" spans="1:31" s="9" customFormat="1" ht="24.95" customHeight="1">
      <c r="B98" s="161"/>
      <c r="C98" s="162"/>
      <c r="D98" s="163" t="s">
        <v>1551</v>
      </c>
      <c r="E98" s="164"/>
      <c r="F98" s="164"/>
      <c r="G98" s="164"/>
      <c r="H98" s="164"/>
      <c r="I98" s="165"/>
      <c r="J98" s="166">
        <f>J128</f>
        <v>0</v>
      </c>
      <c r="K98" s="162"/>
      <c r="L98" s="167"/>
    </row>
    <row r="99" spans="1:31" s="2" customFormat="1" ht="21.75" customHeight="1">
      <c r="A99" s="34"/>
      <c r="B99" s="35"/>
      <c r="C99" s="36"/>
      <c r="D99" s="36"/>
      <c r="E99" s="36"/>
      <c r="F99" s="36"/>
      <c r="G99" s="36"/>
      <c r="H99" s="36"/>
      <c r="I99" s="115"/>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152"/>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155"/>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119</v>
      </c>
      <c r="D105" s="36"/>
      <c r="E105" s="36"/>
      <c r="F105" s="36"/>
      <c r="G105" s="36"/>
      <c r="H105" s="36"/>
      <c r="I105" s="115"/>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115"/>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115"/>
      <c r="J107" s="36"/>
      <c r="K107" s="36"/>
      <c r="L107" s="51"/>
      <c r="S107" s="34"/>
      <c r="T107" s="34"/>
      <c r="U107" s="34"/>
      <c r="V107" s="34"/>
      <c r="W107" s="34"/>
      <c r="X107" s="34"/>
      <c r="Y107" s="34"/>
      <c r="Z107" s="34"/>
      <c r="AA107" s="34"/>
      <c r="AB107" s="34"/>
      <c r="AC107" s="34"/>
      <c r="AD107" s="34"/>
      <c r="AE107" s="34"/>
    </row>
    <row r="108" spans="1:31" s="2" customFormat="1" ht="16.5" customHeight="1">
      <c r="A108" s="34"/>
      <c r="B108" s="35"/>
      <c r="C108" s="36"/>
      <c r="D108" s="36"/>
      <c r="E108" s="319" t="str">
        <f>E7</f>
        <v>Prosecká, Praha 8 (úsek U Pekařky - Na Rozhraní), číslo akce 999049</v>
      </c>
      <c r="F108" s="320"/>
      <c r="G108" s="320"/>
      <c r="H108" s="320"/>
      <c r="I108" s="115"/>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104</v>
      </c>
      <c r="D109" s="36"/>
      <c r="E109" s="36"/>
      <c r="F109" s="36"/>
      <c r="G109" s="36"/>
      <c r="H109" s="36"/>
      <c r="I109" s="115"/>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71" t="str">
        <f>E9</f>
        <v>402 - Zajištění trakčního zařízení při realizaci</v>
      </c>
      <c r="F110" s="321"/>
      <c r="G110" s="321"/>
      <c r="H110" s="321"/>
      <c r="I110" s="115"/>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21</v>
      </c>
      <c r="D112" s="36"/>
      <c r="E112" s="36"/>
      <c r="F112" s="27" t="str">
        <f>F12</f>
        <v>Praha 8</v>
      </c>
      <c r="G112" s="36"/>
      <c r="H112" s="36"/>
      <c r="I112" s="117" t="s">
        <v>23</v>
      </c>
      <c r="J112" s="66" t="str">
        <f>IF(J12="","",J12)</f>
        <v>13. 2. 2020</v>
      </c>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65" s="2" customFormat="1" ht="15.2" customHeight="1">
      <c r="A114" s="34"/>
      <c r="B114" s="35"/>
      <c r="C114" s="29" t="s">
        <v>25</v>
      </c>
      <c r="D114" s="36"/>
      <c r="E114" s="36"/>
      <c r="F114" s="27" t="str">
        <f>E15</f>
        <v>Technická správa komunikací hl. m. Prahy, a.s.</v>
      </c>
      <c r="G114" s="36"/>
      <c r="H114" s="36"/>
      <c r="I114" s="117" t="s">
        <v>33</v>
      </c>
      <c r="J114" s="32" t="str">
        <f>E21</f>
        <v>Sinpps s.r.o</v>
      </c>
      <c r="K114" s="36"/>
      <c r="L114" s="51"/>
      <c r="S114" s="34"/>
      <c r="T114" s="34"/>
      <c r="U114" s="34"/>
      <c r="V114" s="34"/>
      <c r="W114" s="34"/>
      <c r="X114" s="34"/>
      <c r="Y114" s="34"/>
      <c r="Z114" s="34"/>
      <c r="AA114" s="34"/>
      <c r="AB114" s="34"/>
      <c r="AC114" s="34"/>
      <c r="AD114" s="34"/>
      <c r="AE114" s="34"/>
    </row>
    <row r="115" spans="1:65" s="2" customFormat="1" ht="15.2" customHeight="1">
      <c r="A115" s="34"/>
      <c r="B115" s="35"/>
      <c r="C115" s="29" t="s">
        <v>31</v>
      </c>
      <c r="D115" s="36"/>
      <c r="E115" s="36"/>
      <c r="F115" s="27" t="str">
        <f>IF(E18="","",E18)</f>
        <v>Vyplň údaj</v>
      </c>
      <c r="G115" s="36"/>
      <c r="H115" s="36"/>
      <c r="I115" s="117" t="s">
        <v>37</v>
      </c>
      <c r="J115" s="32" t="str">
        <f>E24</f>
        <v>Sinpps s.r.o</v>
      </c>
      <c r="K115" s="36"/>
      <c r="L115" s="51"/>
      <c r="S115" s="34"/>
      <c r="T115" s="34"/>
      <c r="U115" s="34"/>
      <c r="V115" s="34"/>
      <c r="W115" s="34"/>
      <c r="X115" s="34"/>
      <c r="Y115" s="34"/>
      <c r="Z115" s="34"/>
      <c r="AA115" s="34"/>
      <c r="AB115" s="34"/>
      <c r="AC115" s="34"/>
      <c r="AD115" s="34"/>
      <c r="AE115" s="34"/>
    </row>
    <row r="116" spans="1:65" s="2" customFormat="1" ht="10.35" customHeight="1">
      <c r="A116" s="34"/>
      <c r="B116" s="35"/>
      <c r="C116" s="36"/>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65" s="11" customFormat="1" ht="29.25" customHeight="1">
      <c r="A117" s="175"/>
      <c r="B117" s="176"/>
      <c r="C117" s="177" t="s">
        <v>120</v>
      </c>
      <c r="D117" s="178" t="s">
        <v>65</v>
      </c>
      <c r="E117" s="178" t="s">
        <v>61</v>
      </c>
      <c r="F117" s="178" t="s">
        <v>62</v>
      </c>
      <c r="G117" s="178" t="s">
        <v>121</v>
      </c>
      <c r="H117" s="178" t="s">
        <v>122</v>
      </c>
      <c r="I117" s="179" t="s">
        <v>123</v>
      </c>
      <c r="J117" s="178" t="s">
        <v>108</v>
      </c>
      <c r="K117" s="180" t="s">
        <v>124</v>
      </c>
      <c r="L117" s="181"/>
      <c r="M117" s="75" t="s">
        <v>1</v>
      </c>
      <c r="N117" s="76" t="s">
        <v>44</v>
      </c>
      <c r="O117" s="76" t="s">
        <v>125</v>
      </c>
      <c r="P117" s="76" t="s">
        <v>126</v>
      </c>
      <c r="Q117" s="76" t="s">
        <v>127</v>
      </c>
      <c r="R117" s="76" t="s">
        <v>128</v>
      </c>
      <c r="S117" s="76" t="s">
        <v>129</v>
      </c>
      <c r="T117" s="77" t="s">
        <v>130</v>
      </c>
      <c r="U117" s="175"/>
      <c r="V117" s="175"/>
      <c r="W117" s="175"/>
      <c r="X117" s="175"/>
      <c r="Y117" s="175"/>
      <c r="Z117" s="175"/>
      <c r="AA117" s="175"/>
      <c r="AB117" s="175"/>
      <c r="AC117" s="175"/>
      <c r="AD117" s="175"/>
      <c r="AE117" s="175"/>
    </row>
    <row r="118" spans="1:65" s="2" customFormat="1" ht="22.9" customHeight="1">
      <c r="A118" s="34"/>
      <c r="B118" s="35"/>
      <c r="C118" s="82" t="s">
        <v>131</v>
      </c>
      <c r="D118" s="36"/>
      <c r="E118" s="36"/>
      <c r="F118" s="36"/>
      <c r="G118" s="36"/>
      <c r="H118" s="36"/>
      <c r="I118" s="115"/>
      <c r="J118" s="182">
        <f>BK118</f>
        <v>0</v>
      </c>
      <c r="K118" s="36"/>
      <c r="L118" s="39"/>
      <c r="M118" s="78"/>
      <c r="N118" s="183"/>
      <c r="O118" s="79"/>
      <c r="P118" s="184">
        <f>P119+P128</f>
        <v>0</v>
      </c>
      <c r="Q118" s="79"/>
      <c r="R118" s="184">
        <f>R119+R128</f>
        <v>0</v>
      </c>
      <c r="S118" s="79"/>
      <c r="T118" s="185">
        <f>T119+T128</f>
        <v>0</v>
      </c>
      <c r="U118" s="34"/>
      <c r="V118" s="34"/>
      <c r="W118" s="34"/>
      <c r="X118" s="34"/>
      <c r="Y118" s="34"/>
      <c r="Z118" s="34"/>
      <c r="AA118" s="34"/>
      <c r="AB118" s="34"/>
      <c r="AC118" s="34"/>
      <c r="AD118" s="34"/>
      <c r="AE118" s="34"/>
      <c r="AT118" s="17" t="s">
        <v>79</v>
      </c>
      <c r="AU118" s="17" t="s">
        <v>110</v>
      </c>
      <c r="BK118" s="186">
        <f>BK119+BK128</f>
        <v>0</v>
      </c>
    </row>
    <row r="119" spans="1:65" s="12" customFormat="1" ht="25.9" customHeight="1">
      <c r="B119" s="187"/>
      <c r="C119" s="188"/>
      <c r="D119" s="189" t="s">
        <v>79</v>
      </c>
      <c r="E119" s="190" t="s">
        <v>1323</v>
      </c>
      <c r="F119" s="190" t="s">
        <v>1552</v>
      </c>
      <c r="G119" s="188"/>
      <c r="H119" s="188"/>
      <c r="I119" s="191"/>
      <c r="J119" s="192">
        <f>BK119</f>
        <v>0</v>
      </c>
      <c r="K119" s="188"/>
      <c r="L119" s="193"/>
      <c r="M119" s="194"/>
      <c r="N119" s="195"/>
      <c r="O119" s="195"/>
      <c r="P119" s="196">
        <f>SUM(P120:P127)</f>
        <v>0</v>
      </c>
      <c r="Q119" s="195"/>
      <c r="R119" s="196">
        <f>SUM(R120:R127)</f>
        <v>0</v>
      </c>
      <c r="S119" s="195"/>
      <c r="T119" s="197">
        <f>SUM(T120:T127)</f>
        <v>0</v>
      </c>
      <c r="AR119" s="198" t="s">
        <v>143</v>
      </c>
      <c r="AT119" s="199" t="s">
        <v>79</v>
      </c>
      <c r="AU119" s="199" t="s">
        <v>80</v>
      </c>
      <c r="AY119" s="198" t="s">
        <v>134</v>
      </c>
      <c r="BK119" s="200">
        <f>SUM(BK120:BK127)</f>
        <v>0</v>
      </c>
    </row>
    <row r="120" spans="1:65" s="2" customFormat="1" ht="16.5" customHeight="1">
      <c r="A120" s="34"/>
      <c r="B120" s="35"/>
      <c r="C120" s="203" t="s">
        <v>88</v>
      </c>
      <c r="D120" s="203" t="s">
        <v>138</v>
      </c>
      <c r="E120" s="204" t="s">
        <v>1553</v>
      </c>
      <c r="F120" s="205" t="s">
        <v>1554</v>
      </c>
      <c r="G120" s="206" t="s">
        <v>1555</v>
      </c>
      <c r="H120" s="207">
        <v>2</v>
      </c>
      <c r="I120" s="208"/>
      <c r="J120" s="209">
        <f t="shared" ref="J120:J127" si="0">ROUND(I120*H120,2)</f>
        <v>0</v>
      </c>
      <c r="K120" s="205" t="s">
        <v>1389</v>
      </c>
      <c r="L120" s="39"/>
      <c r="M120" s="210" t="s">
        <v>1</v>
      </c>
      <c r="N120" s="211" t="s">
        <v>45</v>
      </c>
      <c r="O120" s="71"/>
      <c r="P120" s="212">
        <f t="shared" ref="P120:P127" si="1">O120*H120</f>
        <v>0</v>
      </c>
      <c r="Q120" s="212">
        <v>0</v>
      </c>
      <c r="R120" s="212">
        <f t="shared" ref="R120:R127" si="2">Q120*H120</f>
        <v>0</v>
      </c>
      <c r="S120" s="212">
        <v>0</v>
      </c>
      <c r="T120" s="213">
        <f t="shared" ref="T120:T127" si="3">S120*H120</f>
        <v>0</v>
      </c>
      <c r="U120" s="34"/>
      <c r="V120" s="34"/>
      <c r="W120" s="34"/>
      <c r="X120" s="34"/>
      <c r="Y120" s="34"/>
      <c r="Z120" s="34"/>
      <c r="AA120" s="34"/>
      <c r="AB120" s="34"/>
      <c r="AC120" s="34"/>
      <c r="AD120" s="34"/>
      <c r="AE120" s="34"/>
      <c r="AR120" s="214" t="s">
        <v>222</v>
      </c>
      <c r="AT120" s="214" t="s">
        <v>138</v>
      </c>
      <c r="AU120" s="214" t="s">
        <v>88</v>
      </c>
      <c r="AY120" s="17" t="s">
        <v>134</v>
      </c>
      <c r="BE120" s="215">
        <f t="shared" ref="BE120:BE127" si="4">IF(N120="základní",J120,0)</f>
        <v>0</v>
      </c>
      <c r="BF120" s="215">
        <f t="shared" ref="BF120:BF127" si="5">IF(N120="snížená",J120,0)</f>
        <v>0</v>
      </c>
      <c r="BG120" s="215">
        <f t="shared" ref="BG120:BG127" si="6">IF(N120="zákl. přenesená",J120,0)</f>
        <v>0</v>
      </c>
      <c r="BH120" s="215">
        <f t="shared" ref="BH120:BH127" si="7">IF(N120="sníž. přenesená",J120,0)</f>
        <v>0</v>
      </c>
      <c r="BI120" s="215">
        <f t="shared" ref="BI120:BI127" si="8">IF(N120="nulová",J120,0)</f>
        <v>0</v>
      </c>
      <c r="BJ120" s="17" t="s">
        <v>88</v>
      </c>
      <c r="BK120" s="215">
        <f t="shared" ref="BK120:BK127" si="9">ROUND(I120*H120,2)</f>
        <v>0</v>
      </c>
      <c r="BL120" s="17" t="s">
        <v>222</v>
      </c>
      <c r="BM120" s="214" t="s">
        <v>1556</v>
      </c>
    </row>
    <row r="121" spans="1:65" s="2" customFormat="1" ht="16.5" customHeight="1">
      <c r="A121" s="34"/>
      <c r="B121" s="35"/>
      <c r="C121" s="203" t="s">
        <v>90</v>
      </c>
      <c r="D121" s="203" t="s">
        <v>138</v>
      </c>
      <c r="E121" s="204" t="s">
        <v>1557</v>
      </c>
      <c r="F121" s="205" t="s">
        <v>1558</v>
      </c>
      <c r="G121" s="206" t="s">
        <v>1555</v>
      </c>
      <c r="H121" s="207">
        <v>6</v>
      </c>
      <c r="I121" s="208"/>
      <c r="J121" s="209">
        <f t="shared" si="0"/>
        <v>0</v>
      </c>
      <c r="K121" s="205" t="s">
        <v>1389</v>
      </c>
      <c r="L121" s="39"/>
      <c r="M121" s="210" t="s">
        <v>1</v>
      </c>
      <c r="N121" s="211" t="s">
        <v>45</v>
      </c>
      <c r="O121" s="71"/>
      <c r="P121" s="212">
        <f t="shared" si="1"/>
        <v>0</v>
      </c>
      <c r="Q121" s="212">
        <v>0</v>
      </c>
      <c r="R121" s="212">
        <f t="shared" si="2"/>
        <v>0</v>
      </c>
      <c r="S121" s="212">
        <v>0</v>
      </c>
      <c r="T121" s="213">
        <f t="shared" si="3"/>
        <v>0</v>
      </c>
      <c r="U121" s="34"/>
      <c r="V121" s="34"/>
      <c r="W121" s="34"/>
      <c r="X121" s="34"/>
      <c r="Y121" s="34"/>
      <c r="Z121" s="34"/>
      <c r="AA121" s="34"/>
      <c r="AB121" s="34"/>
      <c r="AC121" s="34"/>
      <c r="AD121" s="34"/>
      <c r="AE121" s="34"/>
      <c r="AR121" s="214" t="s">
        <v>222</v>
      </c>
      <c r="AT121" s="214" t="s">
        <v>138</v>
      </c>
      <c r="AU121" s="214" t="s">
        <v>88</v>
      </c>
      <c r="AY121" s="17" t="s">
        <v>134</v>
      </c>
      <c r="BE121" s="215">
        <f t="shared" si="4"/>
        <v>0</v>
      </c>
      <c r="BF121" s="215">
        <f t="shared" si="5"/>
        <v>0</v>
      </c>
      <c r="BG121" s="215">
        <f t="shared" si="6"/>
        <v>0</v>
      </c>
      <c r="BH121" s="215">
        <f t="shared" si="7"/>
        <v>0</v>
      </c>
      <c r="BI121" s="215">
        <f t="shared" si="8"/>
        <v>0</v>
      </c>
      <c r="BJ121" s="17" t="s">
        <v>88</v>
      </c>
      <c r="BK121" s="215">
        <f t="shared" si="9"/>
        <v>0</v>
      </c>
      <c r="BL121" s="17" t="s">
        <v>222</v>
      </c>
      <c r="BM121" s="214" t="s">
        <v>1559</v>
      </c>
    </row>
    <row r="122" spans="1:65" s="2" customFormat="1" ht="16.5" customHeight="1">
      <c r="A122" s="34"/>
      <c r="B122" s="35"/>
      <c r="C122" s="203" t="s">
        <v>144</v>
      </c>
      <c r="D122" s="203" t="s">
        <v>138</v>
      </c>
      <c r="E122" s="204" t="s">
        <v>1560</v>
      </c>
      <c r="F122" s="205" t="s">
        <v>1561</v>
      </c>
      <c r="G122" s="206" t="s">
        <v>1555</v>
      </c>
      <c r="H122" s="207">
        <v>4</v>
      </c>
      <c r="I122" s="208"/>
      <c r="J122" s="209">
        <f t="shared" si="0"/>
        <v>0</v>
      </c>
      <c r="K122" s="205" t="s">
        <v>1389</v>
      </c>
      <c r="L122" s="39"/>
      <c r="M122" s="210" t="s">
        <v>1</v>
      </c>
      <c r="N122" s="211" t="s">
        <v>45</v>
      </c>
      <c r="O122" s="71"/>
      <c r="P122" s="212">
        <f t="shared" si="1"/>
        <v>0</v>
      </c>
      <c r="Q122" s="212">
        <v>0</v>
      </c>
      <c r="R122" s="212">
        <f t="shared" si="2"/>
        <v>0</v>
      </c>
      <c r="S122" s="212">
        <v>0</v>
      </c>
      <c r="T122" s="213">
        <f t="shared" si="3"/>
        <v>0</v>
      </c>
      <c r="U122" s="34"/>
      <c r="V122" s="34"/>
      <c r="W122" s="34"/>
      <c r="X122" s="34"/>
      <c r="Y122" s="34"/>
      <c r="Z122" s="34"/>
      <c r="AA122" s="34"/>
      <c r="AB122" s="34"/>
      <c r="AC122" s="34"/>
      <c r="AD122" s="34"/>
      <c r="AE122" s="34"/>
      <c r="AR122" s="214" t="s">
        <v>222</v>
      </c>
      <c r="AT122" s="214" t="s">
        <v>138</v>
      </c>
      <c r="AU122" s="214" t="s">
        <v>88</v>
      </c>
      <c r="AY122" s="17" t="s">
        <v>134</v>
      </c>
      <c r="BE122" s="215">
        <f t="shared" si="4"/>
        <v>0</v>
      </c>
      <c r="BF122" s="215">
        <f t="shared" si="5"/>
        <v>0</v>
      </c>
      <c r="BG122" s="215">
        <f t="shared" si="6"/>
        <v>0</v>
      </c>
      <c r="BH122" s="215">
        <f t="shared" si="7"/>
        <v>0</v>
      </c>
      <c r="BI122" s="215">
        <f t="shared" si="8"/>
        <v>0</v>
      </c>
      <c r="BJ122" s="17" t="s">
        <v>88</v>
      </c>
      <c r="BK122" s="215">
        <f t="shared" si="9"/>
        <v>0</v>
      </c>
      <c r="BL122" s="17" t="s">
        <v>222</v>
      </c>
      <c r="BM122" s="214" t="s">
        <v>1562</v>
      </c>
    </row>
    <row r="123" spans="1:65" s="2" customFormat="1" ht="16.5" customHeight="1">
      <c r="A123" s="34"/>
      <c r="B123" s="35"/>
      <c r="C123" s="203" t="s">
        <v>143</v>
      </c>
      <c r="D123" s="203" t="s">
        <v>138</v>
      </c>
      <c r="E123" s="204" t="s">
        <v>1563</v>
      </c>
      <c r="F123" s="205" t="s">
        <v>1564</v>
      </c>
      <c r="G123" s="206" t="s">
        <v>1555</v>
      </c>
      <c r="H123" s="207">
        <v>4</v>
      </c>
      <c r="I123" s="208"/>
      <c r="J123" s="209">
        <f t="shared" si="0"/>
        <v>0</v>
      </c>
      <c r="K123" s="205" t="s">
        <v>1389</v>
      </c>
      <c r="L123" s="39"/>
      <c r="M123" s="210" t="s">
        <v>1</v>
      </c>
      <c r="N123" s="211" t="s">
        <v>45</v>
      </c>
      <c r="O123" s="71"/>
      <c r="P123" s="212">
        <f t="shared" si="1"/>
        <v>0</v>
      </c>
      <c r="Q123" s="212">
        <v>0</v>
      </c>
      <c r="R123" s="212">
        <f t="shared" si="2"/>
        <v>0</v>
      </c>
      <c r="S123" s="212">
        <v>0</v>
      </c>
      <c r="T123" s="213">
        <f t="shared" si="3"/>
        <v>0</v>
      </c>
      <c r="U123" s="34"/>
      <c r="V123" s="34"/>
      <c r="W123" s="34"/>
      <c r="X123" s="34"/>
      <c r="Y123" s="34"/>
      <c r="Z123" s="34"/>
      <c r="AA123" s="34"/>
      <c r="AB123" s="34"/>
      <c r="AC123" s="34"/>
      <c r="AD123" s="34"/>
      <c r="AE123" s="34"/>
      <c r="AR123" s="214" t="s">
        <v>222</v>
      </c>
      <c r="AT123" s="214" t="s">
        <v>138</v>
      </c>
      <c r="AU123" s="214" t="s">
        <v>88</v>
      </c>
      <c r="AY123" s="17" t="s">
        <v>134</v>
      </c>
      <c r="BE123" s="215">
        <f t="shared" si="4"/>
        <v>0</v>
      </c>
      <c r="BF123" s="215">
        <f t="shared" si="5"/>
        <v>0</v>
      </c>
      <c r="BG123" s="215">
        <f t="shared" si="6"/>
        <v>0</v>
      </c>
      <c r="BH123" s="215">
        <f t="shared" si="7"/>
        <v>0</v>
      </c>
      <c r="BI123" s="215">
        <f t="shared" si="8"/>
        <v>0</v>
      </c>
      <c r="BJ123" s="17" t="s">
        <v>88</v>
      </c>
      <c r="BK123" s="215">
        <f t="shared" si="9"/>
        <v>0</v>
      </c>
      <c r="BL123" s="17" t="s">
        <v>222</v>
      </c>
      <c r="BM123" s="214" t="s">
        <v>1565</v>
      </c>
    </row>
    <row r="124" spans="1:65" s="2" customFormat="1" ht="21.75" customHeight="1">
      <c r="A124" s="34"/>
      <c r="B124" s="35"/>
      <c r="C124" s="203" t="s">
        <v>166</v>
      </c>
      <c r="D124" s="203" t="s">
        <v>138</v>
      </c>
      <c r="E124" s="204" t="s">
        <v>1566</v>
      </c>
      <c r="F124" s="205" t="s">
        <v>1567</v>
      </c>
      <c r="G124" s="206" t="s">
        <v>1555</v>
      </c>
      <c r="H124" s="207">
        <v>10</v>
      </c>
      <c r="I124" s="208"/>
      <c r="J124" s="209">
        <f t="shared" si="0"/>
        <v>0</v>
      </c>
      <c r="K124" s="205" t="s">
        <v>1389</v>
      </c>
      <c r="L124" s="39"/>
      <c r="M124" s="210" t="s">
        <v>1</v>
      </c>
      <c r="N124" s="211" t="s">
        <v>45</v>
      </c>
      <c r="O124" s="71"/>
      <c r="P124" s="212">
        <f t="shared" si="1"/>
        <v>0</v>
      </c>
      <c r="Q124" s="212">
        <v>0</v>
      </c>
      <c r="R124" s="212">
        <f t="shared" si="2"/>
        <v>0</v>
      </c>
      <c r="S124" s="212">
        <v>0</v>
      </c>
      <c r="T124" s="213">
        <f t="shared" si="3"/>
        <v>0</v>
      </c>
      <c r="U124" s="34"/>
      <c r="V124" s="34"/>
      <c r="W124" s="34"/>
      <c r="X124" s="34"/>
      <c r="Y124" s="34"/>
      <c r="Z124" s="34"/>
      <c r="AA124" s="34"/>
      <c r="AB124" s="34"/>
      <c r="AC124" s="34"/>
      <c r="AD124" s="34"/>
      <c r="AE124" s="34"/>
      <c r="AR124" s="214" t="s">
        <v>222</v>
      </c>
      <c r="AT124" s="214" t="s">
        <v>138</v>
      </c>
      <c r="AU124" s="214" t="s">
        <v>88</v>
      </c>
      <c r="AY124" s="17" t="s">
        <v>134</v>
      </c>
      <c r="BE124" s="215">
        <f t="shared" si="4"/>
        <v>0</v>
      </c>
      <c r="BF124" s="215">
        <f t="shared" si="5"/>
        <v>0</v>
      </c>
      <c r="BG124" s="215">
        <f t="shared" si="6"/>
        <v>0</v>
      </c>
      <c r="BH124" s="215">
        <f t="shared" si="7"/>
        <v>0</v>
      </c>
      <c r="BI124" s="215">
        <f t="shared" si="8"/>
        <v>0</v>
      </c>
      <c r="BJ124" s="17" t="s">
        <v>88</v>
      </c>
      <c r="BK124" s="215">
        <f t="shared" si="9"/>
        <v>0</v>
      </c>
      <c r="BL124" s="17" t="s">
        <v>222</v>
      </c>
      <c r="BM124" s="214" t="s">
        <v>1568</v>
      </c>
    </row>
    <row r="125" spans="1:65" s="2" customFormat="1" ht="16.5" customHeight="1">
      <c r="A125" s="34"/>
      <c r="B125" s="35"/>
      <c r="C125" s="203" t="s">
        <v>173</v>
      </c>
      <c r="D125" s="203" t="s">
        <v>138</v>
      </c>
      <c r="E125" s="204" t="s">
        <v>1569</v>
      </c>
      <c r="F125" s="205" t="s">
        <v>1570</v>
      </c>
      <c r="G125" s="206" t="s">
        <v>1555</v>
      </c>
      <c r="H125" s="207">
        <v>36</v>
      </c>
      <c r="I125" s="208"/>
      <c r="J125" s="209">
        <f t="shared" si="0"/>
        <v>0</v>
      </c>
      <c r="K125" s="205" t="s">
        <v>1389</v>
      </c>
      <c r="L125" s="39"/>
      <c r="M125" s="210" t="s">
        <v>1</v>
      </c>
      <c r="N125" s="211" t="s">
        <v>45</v>
      </c>
      <c r="O125" s="71"/>
      <c r="P125" s="212">
        <f t="shared" si="1"/>
        <v>0</v>
      </c>
      <c r="Q125" s="212">
        <v>0</v>
      </c>
      <c r="R125" s="212">
        <f t="shared" si="2"/>
        <v>0</v>
      </c>
      <c r="S125" s="212">
        <v>0</v>
      </c>
      <c r="T125" s="213">
        <f t="shared" si="3"/>
        <v>0</v>
      </c>
      <c r="U125" s="34"/>
      <c r="V125" s="34"/>
      <c r="W125" s="34"/>
      <c r="X125" s="34"/>
      <c r="Y125" s="34"/>
      <c r="Z125" s="34"/>
      <c r="AA125" s="34"/>
      <c r="AB125" s="34"/>
      <c r="AC125" s="34"/>
      <c r="AD125" s="34"/>
      <c r="AE125" s="34"/>
      <c r="AR125" s="214" t="s">
        <v>222</v>
      </c>
      <c r="AT125" s="214" t="s">
        <v>138</v>
      </c>
      <c r="AU125" s="214" t="s">
        <v>88</v>
      </c>
      <c r="AY125" s="17" t="s">
        <v>134</v>
      </c>
      <c r="BE125" s="215">
        <f t="shared" si="4"/>
        <v>0</v>
      </c>
      <c r="BF125" s="215">
        <f t="shared" si="5"/>
        <v>0</v>
      </c>
      <c r="BG125" s="215">
        <f t="shared" si="6"/>
        <v>0</v>
      </c>
      <c r="BH125" s="215">
        <f t="shared" si="7"/>
        <v>0</v>
      </c>
      <c r="BI125" s="215">
        <f t="shared" si="8"/>
        <v>0</v>
      </c>
      <c r="BJ125" s="17" t="s">
        <v>88</v>
      </c>
      <c r="BK125" s="215">
        <f t="shared" si="9"/>
        <v>0</v>
      </c>
      <c r="BL125" s="17" t="s">
        <v>222</v>
      </c>
      <c r="BM125" s="214" t="s">
        <v>1571</v>
      </c>
    </row>
    <row r="126" spans="1:65" s="2" customFormat="1" ht="16.5" customHeight="1">
      <c r="A126" s="34"/>
      <c r="B126" s="35"/>
      <c r="C126" s="203" t="s">
        <v>178</v>
      </c>
      <c r="D126" s="203" t="s">
        <v>138</v>
      </c>
      <c r="E126" s="204" t="s">
        <v>1572</v>
      </c>
      <c r="F126" s="205" t="s">
        <v>1573</v>
      </c>
      <c r="G126" s="206" t="s">
        <v>1555</v>
      </c>
      <c r="H126" s="207">
        <v>30</v>
      </c>
      <c r="I126" s="208"/>
      <c r="J126" s="209">
        <f t="shared" si="0"/>
        <v>0</v>
      </c>
      <c r="K126" s="205" t="s">
        <v>1389</v>
      </c>
      <c r="L126" s="39"/>
      <c r="M126" s="210" t="s">
        <v>1</v>
      </c>
      <c r="N126" s="211" t="s">
        <v>45</v>
      </c>
      <c r="O126" s="71"/>
      <c r="P126" s="212">
        <f t="shared" si="1"/>
        <v>0</v>
      </c>
      <c r="Q126" s="212">
        <v>0</v>
      </c>
      <c r="R126" s="212">
        <f t="shared" si="2"/>
        <v>0</v>
      </c>
      <c r="S126" s="212">
        <v>0</v>
      </c>
      <c r="T126" s="213">
        <f t="shared" si="3"/>
        <v>0</v>
      </c>
      <c r="U126" s="34"/>
      <c r="V126" s="34"/>
      <c r="W126" s="34"/>
      <c r="X126" s="34"/>
      <c r="Y126" s="34"/>
      <c r="Z126" s="34"/>
      <c r="AA126" s="34"/>
      <c r="AB126" s="34"/>
      <c r="AC126" s="34"/>
      <c r="AD126" s="34"/>
      <c r="AE126" s="34"/>
      <c r="AR126" s="214" t="s">
        <v>222</v>
      </c>
      <c r="AT126" s="214" t="s">
        <v>138</v>
      </c>
      <c r="AU126" s="214" t="s">
        <v>88</v>
      </c>
      <c r="AY126" s="17" t="s">
        <v>134</v>
      </c>
      <c r="BE126" s="215">
        <f t="shared" si="4"/>
        <v>0</v>
      </c>
      <c r="BF126" s="215">
        <f t="shared" si="5"/>
        <v>0</v>
      </c>
      <c r="BG126" s="215">
        <f t="shared" si="6"/>
        <v>0</v>
      </c>
      <c r="BH126" s="215">
        <f t="shared" si="7"/>
        <v>0</v>
      </c>
      <c r="BI126" s="215">
        <f t="shared" si="8"/>
        <v>0</v>
      </c>
      <c r="BJ126" s="17" t="s">
        <v>88</v>
      </c>
      <c r="BK126" s="215">
        <f t="shared" si="9"/>
        <v>0</v>
      </c>
      <c r="BL126" s="17" t="s">
        <v>222</v>
      </c>
      <c r="BM126" s="214" t="s">
        <v>1574</v>
      </c>
    </row>
    <row r="127" spans="1:65" s="2" customFormat="1" ht="16.5" customHeight="1">
      <c r="A127" s="34"/>
      <c r="B127" s="35"/>
      <c r="C127" s="203" t="s">
        <v>183</v>
      </c>
      <c r="D127" s="203" t="s">
        <v>138</v>
      </c>
      <c r="E127" s="204" t="s">
        <v>1575</v>
      </c>
      <c r="F127" s="205" t="s">
        <v>1576</v>
      </c>
      <c r="G127" s="206" t="s">
        <v>1555</v>
      </c>
      <c r="H127" s="207">
        <v>15</v>
      </c>
      <c r="I127" s="208"/>
      <c r="J127" s="209">
        <f t="shared" si="0"/>
        <v>0</v>
      </c>
      <c r="K127" s="205" t="s">
        <v>1389</v>
      </c>
      <c r="L127" s="39"/>
      <c r="M127" s="210" t="s">
        <v>1</v>
      </c>
      <c r="N127" s="211" t="s">
        <v>45</v>
      </c>
      <c r="O127" s="71"/>
      <c r="P127" s="212">
        <f t="shared" si="1"/>
        <v>0</v>
      </c>
      <c r="Q127" s="212">
        <v>0</v>
      </c>
      <c r="R127" s="212">
        <f t="shared" si="2"/>
        <v>0</v>
      </c>
      <c r="S127" s="212">
        <v>0</v>
      </c>
      <c r="T127" s="213">
        <f t="shared" si="3"/>
        <v>0</v>
      </c>
      <c r="U127" s="34"/>
      <c r="V127" s="34"/>
      <c r="W127" s="34"/>
      <c r="X127" s="34"/>
      <c r="Y127" s="34"/>
      <c r="Z127" s="34"/>
      <c r="AA127" s="34"/>
      <c r="AB127" s="34"/>
      <c r="AC127" s="34"/>
      <c r="AD127" s="34"/>
      <c r="AE127" s="34"/>
      <c r="AR127" s="214" t="s">
        <v>222</v>
      </c>
      <c r="AT127" s="214" t="s">
        <v>138</v>
      </c>
      <c r="AU127" s="214" t="s">
        <v>88</v>
      </c>
      <c r="AY127" s="17" t="s">
        <v>134</v>
      </c>
      <c r="BE127" s="215">
        <f t="shared" si="4"/>
        <v>0</v>
      </c>
      <c r="BF127" s="215">
        <f t="shared" si="5"/>
        <v>0</v>
      </c>
      <c r="BG127" s="215">
        <f t="shared" si="6"/>
        <v>0</v>
      </c>
      <c r="BH127" s="215">
        <f t="shared" si="7"/>
        <v>0</v>
      </c>
      <c r="BI127" s="215">
        <f t="shared" si="8"/>
        <v>0</v>
      </c>
      <c r="BJ127" s="17" t="s">
        <v>88</v>
      </c>
      <c r="BK127" s="215">
        <f t="shared" si="9"/>
        <v>0</v>
      </c>
      <c r="BL127" s="17" t="s">
        <v>222</v>
      </c>
      <c r="BM127" s="214" t="s">
        <v>1577</v>
      </c>
    </row>
    <row r="128" spans="1:65" s="12" customFormat="1" ht="25.9" customHeight="1">
      <c r="B128" s="187"/>
      <c r="C128" s="188"/>
      <c r="D128" s="189" t="s">
        <v>79</v>
      </c>
      <c r="E128" s="190" t="s">
        <v>1325</v>
      </c>
      <c r="F128" s="190" t="s">
        <v>1578</v>
      </c>
      <c r="G128" s="188"/>
      <c r="H128" s="188"/>
      <c r="I128" s="191"/>
      <c r="J128" s="192">
        <f>BK128</f>
        <v>0</v>
      </c>
      <c r="K128" s="188"/>
      <c r="L128" s="193"/>
      <c r="M128" s="194"/>
      <c r="N128" s="195"/>
      <c r="O128" s="195"/>
      <c r="P128" s="196">
        <f>SUM(P129:P138)</f>
        <v>0</v>
      </c>
      <c r="Q128" s="195"/>
      <c r="R128" s="196">
        <f>SUM(R129:R138)</f>
        <v>0</v>
      </c>
      <c r="S128" s="195"/>
      <c r="T128" s="197">
        <f>SUM(T129:T138)</f>
        <v>0</v>
      </c>
      <c r="AR128" s="198" t="s">
        <v>143</v>
      </c>
      <c r="AT128" s="199" t="s">
        <v>79</v>
      </c>
      <c r="AU128" s="199" t="s">
        <v>80</v>
      </c>
      <c r="AY128" s="198" t="s">
        <v>134</v>
      </c>
      <c r="BK128" s="200">
        <f>SUM(BK129:BK138)</f>
        <v>0</v>
      </c>
    </row>
    <row r="129" spans="1:65" s="2" customFormat="1" ht="16.5" customHeight="1">
      <c r="A129" s="34"/>
      <c r="B129" s="35"/>
      <c r="C129" s="203" t="s">
        <v>194</v>
      </c>
      <c r="D129" s="203" t="s">
        <v>138</v>
      </c>
      <c r="E129" s="204" t="s">
        <v>1579</v>
      </c>
      <c r="F129" s="205" t="s">
        <v>1580</v>
      </c>
      <c r="G129" s="206" t="s">
        <v>1555</v>
      </c>
      <c r="H129" s="207">
        <v>20</v>
      </c>
      <c r="I129" s="208"/>
      <c r="J129" s="209">
        <f t="shared" ref="J129:J138" si="10">ROUND(I129*H129,2)</f>
        <v>0</v>
      </c>
      <c r="K129" s="205" t="s">
        <v>1389</v>
      </c>
      <c r="L129" s="39"/>
      <c r="M129" s="210" t="s">
        <v>1</v>
      </c>
      <c r="N129" s="211" t="s">
        <v>45</v>
      </c>
      <c r="O129" s="71"/>
      <c r="P129" s="212">
        <f t="shared" ref="P129:P138" si="11">O129*H129</f>
        <v>0</v>
      </c>
      <c r="Q129" s="212">
        <v>0</v>
      </c>
      <c r="R129" s="212">
        <f t="shared" ref="R129:R138" si="12">Q129*H129</f>
        <v>0</v>
      </c>
      <c r="S129" s="212">
        <v>0</v>
      </c>
      <c r="T129" s="213">
        <f t="shared" ref="T129:T138" si="13">S129*H129</f>
        <v>0</v>
      </c>
      <c r="U129" s="34"/>
      <c r="V129" s="34"/>
      <c r="W129" s="34"/>
      <c r="X129" s="34"/>
      <c r="Y129" s="34"/>
      <c r="Z129" s="34"/>
      <c r="AA129" s="34"/>
      <c r="AB129" s="34"/>
      <c r="AC129" s="34"/>
      <c r="AD129" s="34"/>
      <c r="AE129" s="34"/>
      <c r="AR129" s="214" t="s">
        <v>222</v>
      </c>
      <c r="AT129" s="214" t="s">
        <v>138</v>
      </c>
      <c r="AU129" s="214" t="s">
        <v>88</v>
      </c>
      <c r="AY129" s="17" t="s">
        <v>134</v>
      </c>
      <c r="BE129" s="215">
        <f t="shared" ref="BE129:BE138" si="14">IF(N129="základní",J129,0)</f>
        <v>0</v>
      </c>
      <c r="BF129" s="215">
        <f t="shared" ref="BF129:BF138" si="15">IF(N129="snížená",J129,0)</f>
        <v>0</v>
      </c>
      <c r="BG129" s="215">
        <f t="shared" ref="BG129:BG138" si="16">IF(N129="zákl. přenesená",J129,0)</f>
        <v>0</v>
      </c>
      <c r="BH129" s="215">
        <f t="shared" ref="BH129:BH138" si="17">IF(N129="sníž. přenesená",J129,0)</f>
        <v>0</v>
      </c>
      <c r="BI129" s="215">
        <f t="shared" ref="BI129:BI138" si="18">IF(N129="nulová",J129,0)</f>
        <v>0</v>
      </c>
      <c r="BJ129" s="17" t="s">
        <v>88</v>
      </c>
      <c r="BK129" s="215">
        <f t="shared" ref="BK129:BK138" si="19">ROUND(I129*H129,2)</f>
        <v>0</v>
      </c>
      <c r="BL129" s="17" t="s">
        <v>222</v>
      </c>
      <c r="BM129" s="214" t="s">
        <v>1581</v>
      </c>
    </row>
    <row r="130" spans="1:65" s="2" customFormat="1" ht="16.5" customHeight="1">
      <c r="A130" s="34"/>
      <c r="B130" s="35"/>
      <c r="C130" s="203" t="s">
        <v>199</v>
      </c>
      <c r="D130" s="203" t="s">
        <v>138</v>
      </c>
      <c r="E130" s="204" t="s">
        <v>1582</v>
      </c>
      <c r="F130" s="205" t="s">
        <v>1583</v>
      </c>
      <c r="G130" s="206" t="s">
        <v>1555</v>
      </c>
      <c r="H130" s="207">
        <v>20</v>
      </c>
      <c r="I130" s="208"/>
      <c r="J130" s="209">
        <f t="shared" si="10"/>
        <v>0</v>
      </c>
      <c r="K130" s="205" t="s">
        <v>1389</v>
      </c>
      <c r="L130" s="39"/>
      <c r="M130" s="210" t="s">
        <v>1</v>
      </c>
      <c r="N130" s="211" t="s">
        <v>45</v>
      </c>
      <c r="O130" s="71"/>
      <c r="P130" s="212">
        <f t="shared" si="11"/>
        <v>0</v>
      </c>
      <c r="Q130" s="212">
        <v>0</v>
      </c>
      <c r="R130" s="212">
        <f t="shared" si="12"/>
        <v>0</v>
      </c>
      <c r="S130" s="212">
        <v>0</v>
      </c>
      <c r="T130" s="213">
        <f t="shared" si="13"/>
        <v>0</v>
      </c>
      <c r="U130" s="34"/>
      <c r="V130" s="34"/>
      <c r="W130" s="34"/>
      <c r="X130" s="34"/>
      <c r="Y130" s="34"/>
      <c r="Z130" s="34"/>
      <c r="AA130" s="34"/>
      <c r="AB130" s="34"/>
      <c r="AC130" s="34"/>
      <c r="AD130" s="34"/>
      <c r="AE130" s="34"/>
      <c r="AR130" s="214" t="s">
        <v>222</v>
      </c>
      <c r="AT130" s="214" t="s">
        <v>138</v>
      </c>
      <c r="AU130" s="214" t="s">
        <v>88</v>
      </c>
      <c r="AY130" s="17" t="s">
        <v>134</v>
      </c>
      <c r="BE130" s="215">
        <f t="shared" si="14"/>
        <v>0</v>
      </c>
      <c r="BF130" s="215">
        <f t="shared" si="15"/>
        <v>0</v>
      </c>
      <c r="BG130" s="215">
        <f t="shared" si="16"/>
        <v>0</v>
      </c>
      <c r="BH130" s="215">
        <f t="shared" si="17"/>
        <v>0</v>
      </c>
      <c r="BI130" s="215">
        <f t="shared" si="18"/>
        <v>0</v>
      </c>
      <c r="BJ130" s="17" t="s">
        <v>88</v>
      </c>
      <c r="BK130" s="215">
        <f t="shared" si="19"/>
        <v>0</v>
      </c>
      <c r="BL130" s="17" t="s">
        <v>222</v>
      </c>
      <c r="BM130" s="214" t="s">
        <v>1584</v>
      </c>
    </row>
    <row r="131" spans="1:65" s="2" customFormat="1" ht="16.5" customHeight="1">
      <c r="A131" s="34"/>
      <c r="B131" s="35"/>
      <c r="C131" s="203" t="s">
        <v>206</v>
      </c>
      <c r="D131" s="203" t="s">
        <v>138</v>
      </c>
      <c r="E131" s="204" t="s">
        <v>1585</v>
      </c>
      <c r="F131" s="205" t="s">
        <v>1573</v>
      </c>
      <c r="G131" s="206" t="s">
        <v>1555</v>
      </c>
      <c r="H131" s="207">
        <v>42</v>
      </c>
      <c r="I131" s="208"/>
      <c r="J131" s="209">
        <f t="shared" si="10"/>
        <v>0</v>
      </c>
      <c r="K131" s="205" t="s">
        <v>1389</v>
      </c>
      <c r="L131" s="39"/>
      <c r="M131" s="210" t="s">
        <v>1</v>
      </c>
      <c r="N131" s="211" t="s">
        <v>45</v>
      </c>
      <c r="O131" s="71"/>
      <c r="P131" s="212">
        <f t="shared" si="11"/>
        <v>0</v>
      </c>
      <c r="Q131" s="212">
        <v>0</v>
      </c>
      <c r="R131" s="212">
        <f t="shared" si="12"/>
        <v>0</v>
      </c>
      <c r="S131" s="212">
        <v>0</v>
      </c>
      <c r="T131" s="213">
        <f t="shared" si="13"/>
        <v>0</v>
      </c>
      <c r="U131" s="34"/>
      <c r="V131" s="34"/>
      <c r="W131" s="34"/>
      <c r="X131" s="34"/>
      <c r="Y131" s="34"/>
      <c r="Z131" s="34"/>
      <c r="AA131" s="34"/>
      <c r="AB131" s="34"/>
      <c r="AC131" s="34"/>
      <c r="AD131" s="34"/>
      <c r="AE131" s="34"/>
      <c r="AR131" s="214" t="s">
        <v>222</v>
      </c>
      <c r="AT131" s="214" t="s">
        <v>138</v>
      </c>
      <c r="AU131" s="214" t="s">
        <v>88</v>
      </c>
      <c r="AY131" s="17" t="s">
        <v>134</v>
      </c>
      <c r="BE131" s="215">
        <f t="shared" si="14"/>
        <v>0</v>
      </c>
      <c r="BF131" s="215">
        <f t="shared" si="15"/>
        <v>0</v>
      </c>
      <c r="BG131" s="215">
        <f t="shared" si="16"/>
        <v>0</v>
      </c>
      <c r="BH131" s="215">
        <f t="shared" si="17"/>
        <v>0</v>
      </c>
      <c r="BI131" s="215">
        <f t="shared" si="18"/>
        <v>0</v>
      </c>
      <c r="BJ131" s="17" t="s">
        <v>88</v>
      </c>
      <c r="BK131" s="215">
        <f t="shared" si="19"/>
        <v>0</v>
      </c>
      <c r="BL131" s="17" t="s">
        <v>222</v>
      </c>
      <c r="BM131" s="214" t="s">
        <v>1586</v>
      </c>
    </row>
    <row r="132" spans="1:65" s="2" customFormat="1" ht="16.5" customHeight="1">
      <c r="A132" s="34"/>
      <c r="B132" s="35"/>
      <c r="C132" s="203" t="s">
        <v>211</v>
      </c>
      <c r="D132" s="203" t="s">
        <v>138</v>
      </c>
      <c r="E132" s="204" t="s">
        <v>1587</v>
      </c>
      <c r="F132" s="205" t="s">
        <v>1570</v>
      </c>
      <c r="G132" s="206" t="s">
        <v>1555</v>
      </c>
      <c r="H132" s="207">
        <v>32</v>
      </c>
      <c r="I132" s="208"/>
      <c r="J132" s="209">
        <f t="shared" si="10"/>
        <v>0</v>
      </c>
      <c r="K132" s="205" t="s">
        <v>1389</v>
      </c>
      <c r="L132" s="39"/>
      <c r="M132" s="210" t="s">
        <v>1</v>
      </c>
      <c r="N132" s="211" t="s">
        <v>45</v>
      </c>
      <c r="O132" s="71"/>
      <c r="P132" s="212">
        <f t="shared" si="11"/>
        <v>0</v>
      </c>
      <c r="Q132" s="212">
        <v>0</v>
      </c>
      <c r="R132" s="212">
        <f t="shared" si="12"/>
        <v>0</v>
      </c>
      <c r="S132" s="212">
        <v>0</v>
      </c>
      <c r="T132" s="213">
        <f t="shared" si="13"/>
        <v>0</v>
      </c>
      <c r="U132" s="34"/>
      <c r="V132" s="34"/>
      <c r="W132" s="34"/>
      <c r="X132" s="34"/>
      <c r="Y132" s="34"/>
      <c r="Z132" s="34"/>
      <c r="AA132" s="34"/>
      <c r="AB132" s="34"/>
      <c r="AC132" s="34"/>
      <c r="AD132" s="34"/>
      <c r="AE132" s="34"/>
      <c r="AR132" s="214" t="s">
        <v>222</v>
      </c>
      <c r="AT132" s="214" t="s">
        <v>138</v>
      </c>
      <c r="AU132" s="214" t="s">
        <v>88</v>
      </c>
      <c r="AY132" s="17" t="s">
        <v>134</v>
      </c>
      <c r="BE132" s="215">
        <f t="shared" si="14"/>
        <v>0</v>
      </c>
      <c r="BF132" s="215">
        <f t="shared" si="15"/>
        <v>0</v>
      </c>
      <c r="BG132" s="215">
        <f t="shared" si="16"/>
        <v>0</v>
      </c>
      <c r="BH132" s="215">
        <f t="shared" si="17"/>
        <v>0</v>
      </c>
      <c r="BI132" s="215">
        <f t="shared" si="18"/>
        <v>0</v>
      </c>
      <c r="BJ132" s="17" t="s">
        <v>88</v>
      </c>
      <c r="BK132" s="215">
        <f t="shared" si="19"/>
        <v>0</v>
      </c>
      <c r="BL132" s="17" t="s">
        <v>222</v>
      </c>
      <c r="BM132" s="214" t="s">
        <v>1588</v>
      </c>
    </row>
    <row r="133" spans="1:65" s="2" customFormat="1" ht="16.5" customHeight="1">
      <c r="A133" s="34"/>
      <c r="B133" s="35"/>
      <c r="C133" s="203" t="s">
        <v>218</v>
      </c>
      <c r="D133" s="203" t="s">
        <v>138</v>
      </c>
      <c r="E133" s="204" t="s">
        <v>1589</v>
      </c>
      <c r="F133" s="205" t="s">
        <v>1590</v>
      </c>
      <c r="G133" s="206" t="s">
        <v>1555</v>
      </c>
      <c r="H133" s="207">
        <v>16</v>
      </c>
      <c r="I133" s="208"/>
      <c r="J133" s="209">
        <f t="shared" si="10"/>
        <v>0</v>
      </c>
      <c r="K133" s="205" t="s">
        <v>1389</v>
      </c>
      <c r="L133" s="39"/>
      <c r="M133" s="210" t="s">
        <v>1</v>
      </c>
      <c r="N133" s="211" t="s">
        <v>45</v>
      </c>
      <c r="O133" s="71"/>
      <c r="P133" s="212">
        <f t="shared" si="11"/>
        <v>0</v>
      </c>
      <c r="Q133" s="212">
        <v>0</v>
      </c>
      <c r="R133" s="212">
        <f t="shared" si="12"/>
        <v>0</v>
      </c>
      <c r="S133" s="212">
        <v>0</v>
      </c>
      <c r="T133" s="213">
        <f t="shared" si="13"/>
        <v>0</v>
      </c>
      <c r="U133" s="34"/>
      <c r="V133" s="34"/>
      <c r="W133" s="34"/>
      <c r="X133" s="34"/>
      <c r="Y133" s="34"/>
      <c r="Z133" s="34"/>
      <c r="AA133" s="34"/>
      <c r="AB133" s="34"/>
      <c r="AC133" s="34"/>
      <c r="AD133" s="34"/>
      <c r="AE133" s="34"/>
      <c r="AR133" s="214" t="s">
        <v>222</v>
      </c>
      <c r="AT133" s="214" t="s">
        <v>138</v>
      </c>
      <c r="AU133" s="214" t="s">
        <v>88</v>
      </c>
      <c r="AY133" s="17" t="s">
        <v>134</v>
      </c>
      <c r="BE133" s="215">
        <f t="shared" si="14"/>
        <v>0</v>
      </c>
      <c r="BF133" s="215">
        <f t="shared" si="15"/>
        <v>0</v>
      </c>
      <c r="BG133" s="215">
        <f t="shared" si="16"/>
        <v>0</v>
      </c>
      <c r="BH133" s="215">
        <f t="shared" si="17"/>
        <v>0</v>
      </c>
      <c r="BI133" s="215">
        <f t="shared" si="18"/>
        <v>0</v>
      </c>
      <c r="BJ133" s="17" t="s">
        <v>88</v>
      </c>
      <c r="BK133" s="215">
        <f t="shared" si="19"/>
        <v>0</v>
      </c>
      <c r="BL133" s="17" t="s">
        <v>222</v>
      </c>
      <c r="BM133" s="214" t="s">
        <v>1591</v>
      </c>
    </row>
    <row r="134" spans="1:65" s="2" customFormat="1" ht="16.5" customHeight="1">
      <c r="A134" s="34"/>
      <c r="B134" s="35"/>
      <c r="C134" s="203" t="s">
        <v>8</v>
      </c>
      <c r="D134" s="203" t="s">
        <v>138</v>
      </c>
      <c r="E134" s="204" t="s">
        <v>1592</v>
      </c>
      <c r="F134" s="205" t="s">
        <v>1593</v>
      </c>
      <c r="G134" s="206" t="s">
        <v>1555</v>
      </c>
      <c r="H134" s="207">
        <v>40</v>
      </c>
      <c r="I134" s="208"/>
      <c r="J134" s="209">
        <f t="shared" si="10"/>
        <v>0</v>
      </c>
      <c r="K134" s="205" t="s">
        <v>1389</v>
      </c>
      <c r="L134" s="39"/>
      <c r="M134" s="210" t="s">
        <v>1</v>
      </c>
      <c r="N134" s="211" t="s">
        <v>45</v>
      </c>
      <c r="O134" s="71"/>
      <c r="P134" s="212">
        <f t="shared" si="11"/>
        <v>0</v>
      </c>
      <c r="Q134" s="212">
        <v>0</v>
      </c>
      <c r="R134" s="212">
        <f t="shared" si="12"/>
        <v>0</v>
      </c>
      <c r="S134" s="212">
        <v>0</v>
      </c>
      <c r="T134" s="213">
        <f t="shared" si="13"/>
        <v>0</v>
      </c>
      <c r="U134" s="34"/>
      <c r="V134" s="34"/>
      <c r="W134" s="34"/>
      <c r="X134" s="34"/>
      <c r="Y134" s="34"/>
      <c r="Z134" s="34"/>
      <c r="AA134" s="34"/>
      <c r="AB134" s="34"/>
      <c r="AC134" s="34"/>
      <c r="AD134" s="34"/>
      <c r="AE134" s="34"/>
      <c r="AR134" s="214" t="s">
        <v>222</v>
      </c>
      <c r="AT134" s="214" t="s">
        <v>138</v>
      </c>
      <c r="AU134" s="214" t="s">
        <v>88</v>
      </c>
      <c r="AY134" s="17" t="s">
        <v>134</v>
      </c>
      <c r="BE134" s="215">
        <f t="shared" si="14"/>
        <v>0</v>
      </c>
      <c r="BF134" s="215">
        <f t="shared" si="15"/>
        <v>0</v>
      </c>
      <c r="BG134" s="215">
        <f t="shared" si="16"/>
        <v>0</v>
      </c>
      <c r="BH134" s="215">
        <f t="shared" si="17"/>
        <v>0</v>
      </c>
      <c r="BI134" s="215">
        <f t="shared" si="18"/>
        <v>0</v>
      </c>
      <c r="BJ134" s="17" t="s">
        <v>88</v>
      </c>
      <c r="BK134" s="215">
        <f t="shared" si="19"/>
        <v>0</v>
      </c>
      <c r="BL134" s="17" t="s">
        <v>222</v>
      </c>
      <c r="BM134" s="214" t="s">
        <v>1594</v>
      </c>
    </row>
    <row r="135" spans="1:65" s="2" customFormat="1" ht="16.5" customHeight="1">
      <c r="A135" s="34"/>
      <c r="B135" s="35"/>
      <c r="C135" s="203" t="s">
        <v>228</v>
      </c>
      <c r="D135" s="203" t="s">
        <v>138</v>
      </c>
      <c r="E135" s="204" t="s">
        <v>1595</v>
      </c>
      <c r="F135" s="205" t="s">
        <v>1596</v>
      </c>
      <c r="G135" s="206" t="s">
        <v>1555</v>
      </c>
      <c r="H135" s="207">
        <v>16</v>
      </c>
      <c r="I135" s="208"/>
      <c r="J135" s="209">
        <f t="shared" si="10"/>
        <v>0</v>
      </c>
      <c r="K135" s="205" t="s">
        <v>1389</v>
      </c>
      <c r="L135" s="39"/>
      <c r="M135" s="210" t="s">
        <v>1</v>
      </c>
      <c r="N135" s="211" t="s">
        <v>45</v>
      </c>
      <c r="O135" s="71"/>
      <c r="P135" s="212">
        <f t="shared" si="11"/>
        <v>0</v>
      </c>
      <c r="Q135" s="212">
        <v>0</v>
      </c>
      <c r="R135" s="212">
        <f t="shared" si="12"/>
        <v>0</v>
      </c>
      <c r="S135" s="212">
        <v>0</v>
      </c>
      <c r="T135" s="213">
        <f t="shared" si="13"/>
        <v>0</v>
      </c>
      <c r="U135" s="34"/>
      <c r="V135" s="34"/>
      <c r="W135" s="34"/>
      <c r="X135" s="34"/>
      <c r="Y135" s="34"/>
      <c r="Z135" s="34"/>
      <c r="AA135" s="34"/>
      <c r="AB135" s="34"/>
      <c r="AC135" s="34"/>
      <c r="AD135" s="34"/>
      <c r="AE135" s="34"/>
      <c r="AR135" s="214" t="s">
        <v>222</v>
      </c>
      <c r="AT135" s="214" t="s">
        <v>138</v>
      </c>
      <c r="AU135" s="214" t="s">
        <v>88</v>
      </c>
      <c r="AY135" s="17" t="s">
        <v>134</v>
      </c>
      <c r="BE135" s="215">
        <f t="shared" si="14"/>
        <v>0</v>
      </c>
      <c r="BF135" s="215">
        <f t="shared" si="15"/>
        <v>0</v>
      </c>
      <c r="BG135" s="215">
        <f t="shared" si="16"/>
        <v>0</v>
      </c>
      <c r="BH135" s="215">
        <f t="shared" si="17"/>
        <v>0</v>
      </c>
      <c r="BI135" s="215">
        <f t="shared" si="18"/>
        <v>0</v>
      </c>
      <c r="BJ135" s="17" t="s">
        <v>88</v>
      </c>
      <c r="BK135" s="215">
        <f t="shared" si="19"/>
        <v>0</v>
      </c>
      <c r="BL135" s="17" t="s">
        <v>222</v>
      </c>
      <c r="BM135" s="214" t="s">
        <v>1597</v>
      </c>
    </row>
    <row r="136" spans="1:65" s="2" customFormat="1" ht="16.5" customHeight="1">
      <c r="A136" s="34"/>
      <c r="B136" s="35"/>
      <c r="C136" s="203" t="s">
        <v>231</v>
      </c>
      <c r="D136" s="203" t="s">
        <v>138</v>
      </c>
      <c r="E136" s="204" t="s">
        <v>1598</v>
      </c>
      <c r="F136" s="205" t="s">
        <v>1599</v>
      </c>
      <c r="G136" s="206" t="s">
        <v>1555</v>
      </c>
      <c r="H136" s="207">
        <v>8</v>
      </c>
      <c r="I136" s="208"/>
      <c r="J136" s="209">
        <f t="shared" si="10"/>
        <v>0</v>
      </c>
      <c r="K136" s="205" t="s">
        <v>1389</v>
      </c>
      <c r="L136" s="39"/>
      <c r="M136" s="210" t="s">
        <v>1</v>
      </c>
      <c r="N136" s="211" t="s">
        <v>45</v>
      </c>
      <c r="O136" s="71"/>
      <c r="P136" s="212">
        <f t="shared" si="11"/>
        <v>0</v>
      </c>
      <c r="Q136" s="212">
        <v>0</v>
      </c>
      <c r="R136" s="212">
        <f t="shared" si="12"/>
        <v>0</v>
      </c>
      <c r="S136" s="212">
        <v>0</v>
      </c>
      <c r="T136" s="213">
        <f t="shared" si="13"/>
        <v>0</v>
      </c>
      <c r="U136" s="34"/>
      <c r="V136" s="34"/>
      <c r="W136" s="34"/>
      <c r="X136" s="34"/>
      <c r="Y136" s="34"/>
      <c r="Z136" s="34"/>
      <c r="AA136" s="34"/>
      <c r="AB136" s="34"/>
      <c r="AC136" s="34"/>
      <c r="AD136" s="34"/>
      <c r="AE136" s="34"/>
      <c r="AR136" s="214" t="s">
        <v>222</v>
      </c>
      <c r="AT136" s="214" t="s">
        <v>138</v>
      </c>
      <c r="AU136" s="214" t="s">
        <v>88</v>
      </c>
      <c r="AY136" s="17" t="s">
        <v>134</v>
      </c>
      <c r="BE136" s="215">
        <f t="shared" si="14"/>
        <v>0</v>
      </c>
      <c r="BF136" s="215">
        <f t="shared" si="15"/>
        <v>0</v>
      </c>
      <c r="BG136" s="215">
        <f t="shared" si="16"/>
        <v>0</v>
      </c>
      <c r="BH136" s="215">
        <f t="shared" si="17"/>
        <v>0</v>
      </c>
      <c r="BI136" s="215">
        <f t="shared" si="18"/>
        <v>0</v>
      </c>
      <c r="BJ136" s="17" t="s">
        <v>88</v>
      </c>
      <c r="BK136" s="215">
        <f t="shared" si="19"/>
        <v>0</v>
      </c>
      <c r="BL136" s="17" t="s">
        <v>222</v>
      </c>
      <c r="BM136" s="214" t="s">
        <v>1600</v>
      </c>
    </row>
    <row r="137" spans="1:65" s="2" customFormat="1" ht="16.5" customHeight="1">
      <c r="A137" s="34"/>
      <c r="B137" s="35"/>
      <c r="C137" s="203" t="s">
        <v>235</v>
      </c>
      <c r="D137" s="203" t="s">
        <v>138</v>
      </c>
      <c r="E137" s="204" t="s">
        <v>1601</v>
      </c>
      <c r="F137" s="205" t="s">
        <v>1602</v>
      </c>
      <c r="G137" s="206" t="s">
        <v>221</v>
      </c>
      <c r="H137" s="207">
        <v>1</v>
      </c>
      <c r="I137" s="208"/>
      <c r="J137" s="209">
        <f t="shared" si="10"/>
        <v>0</v>
      </c>
      <c r="K137" s="205" t="s">
        <v>1389</v>
      </c>
      <c r="L137" s="39"/>
      <c r="M137" s="210" t="s">
        <v>1</v>
      </c>
      <c r="N137" s="211" t="s">
        <v>45</v>
      </c>
      <c r="O137" s="71"/>
      <c r="P137" s="212">
        <f t="shared" si="11"/>
        <v>0</v>
      </c>
      <c r="Q137" s="212">
        <v>0</v>
      </c>
      <c r="R137" s="212">
        <f t="shared" si="12"/>
        <v>0</v>
      </c>
      <c r="S137" s="212">
        <v>0</v>
      </c>
      <c r="T137" s="213">
        <f t="shared" si="13"/>
        <v>0</v>
      </c>
      <c r="U137" s="34"/>
      <c r="V137" s="34"/>
      <c r="W137" s="34"/>
      <c r="X137" s="34"/>
      <c r="Y137" s="34"/>
      <c r="Z137" s="34"/>
      <c r="AA137" s="34"/>
      <c r="AB137" s="34"/>
      <c r="AC137" s="34"/>
      <c r="AD137" s="34"/>
      <c r="AE137" s="34"/>
      <c r="AR137" s="214" t="s">
        <v>222</v>
      </c>
      <c r="AT137" s="214" t="s">
        <v>138</v>
      </c>
      <c r="AU137" s="214" t="s">
        <v>88</v>
      </c>
      <c r="AY137" s="17" t="s">
        <v>134</v>
      </c>
      <c r="BE137" s="215">
        <f t="shared" si="14"/>
        <v>0</v>
      </c>
      <c r="BF137" s="215">
        <f t="shared" si="15"/>
        <v>0</v>
      </c>
      <c r="BG137" s="215">
        <f t="shared" si="16"/>
        <v>0</v>
      </c>
      <c r="BH137" s="215">
        <f t="shared" si="17"/>
        <v>0</v>
      </c>
      <c r="BI137" s="215">
        <f t="shared" si="18"/>
        <v>0</v>
      </c>
      <c r="BJ137" s="17" t="s">
        <v>88</v>
      </c>
      <c r="BK137" s="215">
        <f t="shared" si="19"/>
        <v>0</v>
      </c>
      <c r="BL137" s="17" t="s">
        <v>222</v>
      </c>
      <c r="BM137" s="214" t="s">
        <v>1603</v>
      </c>
    </row>
    <row r="138" spans="1:65" s="2" customFormat="1" ht="21.75" customHeight="1">
      <c r="A138" s="34"/>
      <c r="B138" s="35"/>
      <c r="C138" s="203" t="s">
        <v>238</v>
      </c>
      <c r="D138" s="203" t="s">
        <v>138</v>
      </c>
      <c r="E138" s="204" t="s">
        <v>1604</v>
      </c>
      <c r="F138" s="205" t="s">
        <v>1605</v>
      </c>
      <c r="G138" s="206" t="s">
        <v>1555</v>
      </c>
      <c r="H138" s="207">
        <v>38</v>
      </c>
      <c r="I138" s="208"/>
      <c r="J138" s="209">
        <f t="shared" si="10"/>
        <v>0</v>
      </c>
      <c r="K138" s="205" t="s">
        <v>1389</v>
      </c>
      <c r="L138" s="39"/>
      <c r="M138" s="265" t="s">
        <v>1</v>
      </c>
      <c r="N138" s="266" t="s">
        <v>45</v>
      </c>
      <c r="O138" s="267"/>
      <c r="P138" s="268">
        <f t="shared" si="11"/>
        <v>0</v>
      </c>
      <c r="Q138" s="268">
        <v>0</v>
      </c>
      <c r="R138" s="268">
        <f t="shared" si="12"/>
        <v>0</v>
      </c>
      <c r="S138" s="268">
        <v>0</v>
      </c>
      <c r="T138" s="269">
        <f t="shared" si="13"/>
        <v>0</v>
      </c>
      <c r="U138" s="34"/>
      <c r="V138" s="34"/>
      <c r="W138" s="34"/>
      <c r="X138" s="34"/>
      <c r="Y138" s="34"/>
      <c r="Z138" s="34"/>
      <c r="AA138" s="34"/>
      <c r="AB138" s="34"/>
      <c r="AC138" s="34"/>
      <c r="AD138" s="34"/>
      <c r="AE138" s="34"/>
      <c r="AR138" s="214" t="s">
        <v>222</v>
      </c>
      <c r="AT138" s="214" t="s">
        <v>138</v>
      </c>
      <c r="AU138" s="214" t="s">
        <v>88</v>
      </c>
      <c r="AY138" s="17" t="s">
        <v>134</v>
      </c>
      <c r="BE138" s="215">
        <f t="shared" si="14"/>
        <v>0</v>
      </c>
      <c r="BF138" s="215">
        <f t="shared" si="15"/>
        <v>0</v>
      </c>
      <c r="BG138" s="215">
        <f t="shared" si="16"/>
        <v>0</v>
      </c>
      <c r="BH138" s="215">
        <f t="shared" si="17"/>
        <v>0</v>
      </c>
      <c r="BI138" s="215">
        <f t="shared" si="18"/>
        <v>0</v>
      </c>
      <c r="BJ138" s="17" t="s">
        <v>88</v>
      </c>
      <c r="BK138" s="215">
        <f t="shared" si="19"/>
        <v>0</v>
      </c>
      <c r="BL138" s="17" t="s">
        <v>222</v>
      </c>
      <c r="BM138" s="214" t="s">
        <v>1606</v>
      </c>
    </row>
    <row r="139" spans="1:65" s="2" customFormat="1" ht="6.95" customHeight="1">
      <c r="A139" s="34"/>
      <c r="B139" s="54"/>
      <c r="C139" s="55"/>
      <c r="D139" s="55"/>
      <c r="E139" s="55"/>
      <c r="F139" s="55"/>
      <c r="G139" s="55"/>
      <c r="H139" s="55"/>
      <c r="I139" s="152"/>
      <c r="J139" s="55"/>
      <c r="K139" s="55"/>
      <c r="L139" s="39"/>
      <c r="M139" s="34"/>
      <c r="O139" s="34"/>
      <c r="P139" s="34"/>
      <c r="Q139" s="34"/>
      <c r="R139" s="34"/>
      <c r="S139" s="34"/>
      <c r="T139" s="34"/>
      <c r="U139" s="34"/>
      <c r="V139" s="34"/>
      <c r="W139" s="34"/>
      <c r="X139" s="34"/>
      <c r="Y139" s="34"/>
      <c r="Z139" s="34"/>
      <c r="AA139" s="34"/>
      <c r="AB139" s="34"/>
      <c r="AC139" s="34"/>
      <c r="AD139" s="34"/>
      <c r="AE139" s="34"/>
    </row>
  </sheetData>
  <sheetProtection algorithmName="SHA-512" hashValue="AD+9fQ1kNv6aGJFCYNKlMth1313XKxJt8cCGFfT157l/KsDuL0864YRyUL9dejL4VWpjIltoctDzApttXrI3Tg==" saltValue="PDnULdUqs8xxprtF7J6UkUve10f93HcvoKHmvkycYRyUbQit9ehBor/+QwnCZmr4+dIQs/vvvCirRctBOz0gwg==" spinCount="100000" sheet="1" objects="1" scenarios="1" formatColumns="0" formatRows="0" autoFilter="0"/>
  <autoFilter ref="C117:K138"/>
  <mergeCells count="9">
    <mergeCell ref="E87:H87"/>
    <mergeCell ref="E108:H108"/>
    <mergeCell ref="E110:H110"/>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100" orientation="portrait"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3"/>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8"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8"/>
      <c r="L2" s="311"/>
      <c r="M2" s="311"/>
      <c r="N2" s="311"/>
      <c r="O2" s="311"/>
      <c r="P2" s="311"/>
      <c r="Q2" s="311"/>
      <c r="R2" s="311"/>
      <c r="S2" s="311"/>
      <c r="T2" s="311"/>
      <c r="U2" s="311"/>
      <c r="V2" s="311"/>
      <c r="AT2" s="17" t="s">
        <v>102</v>
      </c>
    </row>
    <row r="3" spans="1:46" s="1" customFormat="1" ht="6.95" customHeight="1">
      <c r="B3" s="109"/>
      <c r="C3" s="110"/>
      <c r="D3" s="110"/>
      <c r="E3" s="110"/>
      <c r="F3" s="110"/>
      <c r="G3" s="110"/>
      <c r="H3" s="110"/>
      <c r="I3" s="111"/>
      <c r="J3" s="110"/>
      <c r="K3" s="110"/>
      <c r="L3" s="20"/>
      <c r="AT3" s="17" t="s">
        <v>90</v>
      </c>
    </row>
    <row r="4" spans="1:46" s="1" customFormat="1" ht="24.95" customHeight="1">
      <c r="B4" s="20"/>
      <c r="D4" s="112" t="s">
        <v>103</v>
      </c>
      <c r="I4" s="108"/>
      <c r="L4" s="20"/>
      <c r="M4" s="113" t="s">
        <v>10</v>
      </c>
      <c r="AT4" s="17" t="s">
        <v>4</v>
      </c>
    </row>
    <row r="5" spans="1:46" s="1" customFormat="1" ht="6.95" customHeight="1">
      <c r="B5" s="20"/>
      <c r="I5" s="108"/>
      <c r="L5" s="20"/>
    </row>
    <row r="6" spans="1:46" s="1" customFormat="1" ht="12" customHeight="1">
      <c r="B6" s="20"/>
      <c r="D6" s="114" t="s">
        <v>16</v>
      </c>
      <c r="I6" s="108"/>
      <c r="L6" s="20"/>
    </row>
    <row r="7" spans="1:46" s="1" customFormat="1" ht="16.5" customHeight="1">
      <c r="B7" s="20"/>
      <c r="E7" s="312" t="str">
        <f>'Rekapitulace stavby'!K6</f>
        <v>Prosecká, Praha 8 (úsek U Pekařky - Na Rozhraní), číslo akce 999049</v>
      </c>
      <c r="F7" s="313"/>
      <c r="G7" s="313"/>
      <c r="H7" s="313"/>
      <c r="I7" s="108"/>
      <c r="L7" s="20"/>
    </row>
    <row r="8" spans="1:46" s="2" customFormat="1" ht="12" customHeight="1">
      <c r="A8" s="34"/>
      <c r="B8" s="39"/>
      <c r="C8" s="34"/>
      <c r="D8" s="114" t="s">
        <v>104</v>
      </c>
      <c r="E8" s="34"/>
      <c r="F8" s="34"/>
      <c r="G8" s="34"/>
      <c r="H8" s="34"/>
      <c r="I8" s="115"/>
      <c r="J8" s="34"/>
      <c r="K8" s="34"/>
      <c r="L8" s="51"/>
      <c r="S8" s="34"/>
      <c r="T8" s="34"/>
      <c r="U8" s="34"/>
      <c r="V8" s="34"/>
      <c r="W8" s="34"/>
      <c r="X8" s="34"/>
      <c r="Y8" s="34"/>
      <c r="Z8" s="34"/>
      <c r="AA8" s="34"/>
      <c r="AB8" s="34"/>
      <c r="AC8" s="34"/>
      <c r="AD8" s="34"/>
      <c r="AE8" s="34"/>
    </row>
    <row r="9" spans="1:46" s="2" customFormat="1" ht="16.5" customHeight="1">
      <c r="A9" s="34"/>
      <c r="B9" s="39"/>
      <c r="C9" s="34"/>
      <c r="D9" s="34"/>
      <c r="E9" s="314" t="s">
        <v>1607</v>
      </c>
      <c r="F9" s="315"/>
      <c r="G9" s="315"/>
      <c r="H9" s="315"/>
      <c r="I9" s="115"/>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4" t="s">
        <v>21</v>
      </c>
      <c r="E12" s="34"/>
      <c r="F12" s="116" t="s">
        <v>22</v>
      </c>
      <c r="G12" s="34"/>
      <c r="H12" s="34"/>
      <c r="I12" s="117" t="s">
        <v>23</v>
      </c>
      <c r="J12" s="118" t="str">
        <f>'Rekapitulace stavby'!AN8</f>
        <v>13. 2. 2020</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4" t="s">
        <v>25</v>
      </c>
      <c r="E14" s="34"/>
      <c r="F14" s="34"/>
      <c r="G14" s="34"/>
      <c r="H14" s="34"/>
      <c r="I14" s="117" t="s">
        <v>26</v>
      </c>
      <c r="J14" s="116" t="s">
        <v>27</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6" t="s">
        <v>28</v>
      </c>
      <c r="F15" s="34"/>
      <c r="G15" s="34"/>
      <c r="H15" s="34"/>
      <c r="I15" s="117" t="s">
        <v>29</v>
      </c>
      <c r="J15" s="116" t="s">
        <v>30</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31</v>
      </c>
      <c r="E17" s="34"/>
      <c r="F17" s="34"/>
      <c r="G17" s="34"/>
      <c r="H17" s="34"/>
      <c r="I17" s="117" t="s">
        <v>26</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6" t="str">
        <f>'Rekapitulace stavby'!E14</f>
        <v>Vyplň údaj</v>
      </c>
      <c r="F18" s="317"/>
      <c r="G18" s="317"/>
      <c r="H18" s="317"/>
      <c r="I18" s="117" t="s">
        <v>29</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33</v>
      </c>
      <c r="E20" s="34"/>
      <c r="F20" s="34"/>
      <c r="G20" s="34"/>
      <c r="H20" s="34"/>
      <c r="I20" s="117" t="s">
        <v>26</v>
      </c>
      <c r="J20" s="116" t="s">
        <v>34</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35</v>
      </c>
      <c r="F21" s="34"/>
      <c r="G21" s="34"/>
      <c r="H21" s="34"/>
      <c r="I21" s="117" t="s">
        <v>29</v>
      </c>
      <c r="J21" s="116" t="s">
        <v>36</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37</v>
      </c>
      <c r="E23" s="34"/>
      <c r="F23" s="34"/>
      <c r="G23" s="34"/>
      <c r="H23" s="34"/>
      <c r="I23" s="117" t="s">
        <v>26</v>
      </c>
      <c r="J23" s="116" t="s">
        <v>34</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
        <v>35</v>
      </c>
      <c r="F24" s="34"/>
      <c r="G24" s="34"/>
      <c r="H24" s="34"/>
      <c r="I24" s="117" t="s">
        <v>29</v>
      </c>
      <c r="J24" s="116" t="s">
        <v>36</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39</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40</v>
      </c>
      <c r="E30" s="34"/>
      <c r="F30" s="34"/>
      <c r="G30" s="34"/>
      <c r="H30" s="34"/>
      <c r="I30" s="115"/>
      <c r="J30" s="126">
        <f>ROUND(J122,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42</v>
      </c>
      <c r="G32" s="34"/>
      <c r="H32" s="34"/>
      <c r="I32" s="128" t="s">
        <v>41</v>
      </c>
      <c r="J32" s="127" t="s">
        <v>43</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44</v>
      </c>
      <c r="E33" s="114" t="s">
        <v>45</v>
      </c>
      <c r="F33" s="130">
        <f>ROUND((SUM(BE122:BE152)),  2)</f>
        <v>0</v>
      </c>
      <c r="G33" s="34"/>
      <c r="H33" s="34"/>
      <c r="I33" s="131">
        <v>0.21</v>
      </c>
      <c r="J33" s="130">
        <f>ROUND(((SUM(BE122:BE152))*I33),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46</v>
      </c>
      <c r="F34" s="130">
        <f>ROUND((SUM(BF122:BF152)),  2)</f>
        <v>0</v>
      </c>
      <c r="G34" s="34"/>
      <c r="H34" s="34"/>
      <c r="I34" s="131">
        <v>0.15</v>
      </c>
      <c r="J34" s="130">
        <f>ROUND(((SUM(BF122:BF152))*I34),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4" t="s">
        <v>47</v>
      </c>
      <c r="F35" s="130">
        <f>ROUND((SUM(BG122:BG152)),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4" t="s">
        <v>48</v>
      </c>
      <c r="F36" s="130">
        <f>ROUND((SUM(BH122:BH152)),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4" t="s">
        <v>49</v>
      </c>
      <c r="F37" s="130">
        <f>ROUND((SUM(BI122:BI152)),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50</v>
      </c>
      <c r="E39" s="134"/>
      <c r="F39" s="134"/>
      <c r="G39" s="135" t="s">
        <v>51</v>
      </c>
      <c r="H39" s="136" t="s">
        <v>52</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1:31" s="1" customFormat="1" ht="14.45" customHeight="1">
      <c r="B41" s="20"/>
      <c r="I41" s="108"/>
      <c r="L41" s="20"/>
    </row>
    <row r="42" spans="1:31" s="1" customFormat="1" ht="14.45" customHeight="1">
      <c r="B42" s="20"/>
      <c r="I42" s="108"/>
      <c r="L42" s="20"/>
    </row>
    <row r="43" spans="1:31" s="1" customFormat="1" ht="14.45" customHeight="1">
      <c r="B43" s="20"/>
      <c r="I43" s="108"/>
      <c r="L43" s="20"/>
    </row>
    <row r="44" spans="1:31" s="1" customFormat="1" ht="14.45" customHeight="1">
      <c r="B44" s="20"/>
      <c r="I44" s="108"/>
      <c r="L44" s="20"/>
    </row>
    <row r="45" spans="1:31" s="1" customFormat="1" ht="14.45" customHeight="1">
      <c r="B45" s="20"/>
      <c r="I45" s="108"/>
      <c r="L45" s="20"/>
    </row>
    <row r="46" spans="1:31" s="1" customFormat="1" ht="14.45" customHeight="1">
      <c r="B46" s="20"/>
      <c r="I46" s="108"/>
      <c r="L46" s="20"/>
    </row>
    <row r="47" spans="1:31" s="1" customFormat="1" ht="14.45" customHeight="1">
      <c r="B47" s="20"/>
      <c r="I47" s="108"/>
      <c r="L47" s="20"/>
    </row>
    <row r="48" spans="1:31" s="1" customFormat="1" ht="14.45" customHeight="1">
      <c r="B48" s="20"/>
      <c r="I48" s="108"/>
      <c r="L48" s="20"/>
    </row>
    <row r="49" spans="1:31" s="1" customFormat="1" ht="14.45" customHeight="1">
      <c r="B49" s="20"/>
      <c r="I49" s="108"/>
      <c r="L49" s="20"/>
    </row>
    <row r="50" spans="1:31" s="2" customFormat="1" ht="14.45" customHeight="1">
      <c r="B50" s="51"/>
      <c r="D50" s="140" t="s">
        <v>53</v>
      </c>
      <c r="E50" s="141"/>
      <c r="F50" s="141"/>
      <c r="G50" s="140" t="s">
        <v>54</v>
      </c>
      <c r="H50" s="141"/>
      <c r="I50" s="142"/>
      <c r="J50" s="141"/>
      <c r="K50" s="141"/>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3" t="s">
        <v>55</v>
      </c>
      <c r="E61" s="144"/>
      <c r="F61" s="145" t="s">
        <v>56</v>
      </c>
      <c r="G61" s="143" t="s">
        <v>55</v>
      </c>
      <c r="H61" s="144"/>
      <c r="I61" s="146"/>
      <c r="J61" s="147" t="s">
        <v>56</v>
      </c>
      <c r="K61" s="144"/>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40" t="s">
        <v>57</v>
      </c>
      <c r="E65" s="148"/>
      <c r="F65" s="148"/>
      <c r="G65" s="140" t="s">
        <v>58</v>
      </c>
      <c r="H65" s="148"/>
      <c r="I65" s="149"/>
      <c r="J65" s="148"/>
      <c r="K65" s="14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3" t="s">
        <v>55</v>
      </c>
      <c r="E76" s="144"/>
      <c r="F76" s="145" t="s">
        <v>56</v>
      </c>
      <c r="G76" s="143" t="s">
        <v>55</v>
      </c>
      <c r="H76" s="144"/>
      <c r="I76" s="146"/>
      <c r="J76" s="147" t="s">
        <v>56</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47"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47" s="2" customFormat="1" ht="24.95" customHeight="1">
      <c r="A82" s="34"/>
      <c r="B82" s="35"/>
      <c r="C82" s="23" t="s">
        <v>106</v>
      </c>
      <c r="D82" s="36"/>
      <c r="E82" s="36"/>
      <c r="F82" s="36"/>
      <c r="G82" s="36"/>
      <c r="H82" s="36"/>
      <c r="I82" s="115"/>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19" t="str">
        <f>E7</f>
        <v>Prosecká, Praha 8 (úsek U Pekařky - Na Rozhraní), číslo akce 999049</v>
      </c>
      <c r="F85" s="320"/>
      <c r="G85" s="320"/>
      <c r="H85" s="320"/>
      <c r="I85" s="115"/>
      <c r="J85" s="36"/>
      <c r="K85" s="36"/>
      <c r="L85" s="51"/>
      <c r="S85" s="34"/>
      <c r="T85" s="34"/>
      <c r="U85" s="34"/>
      <c r="V85" s="34"/>
      <c r="W85" s="34"/>
      <c r="X85" s="34"/>
      <c r="Y85" s="34"/>
      <c r="Z85" s="34"/>
      <c r="AA85" s="34"/>
      <c r="AB85" s="34"/>
      <c r="AC85" s="34"/>
      <c r="AD85" s="34"/>
      <c r="AE85" s="34"/>
    </row>
    <row r="86" spans="1:47" s="2" customFormat="1" ht="12" customHeight="1">
      <c r="A86" s="34"/>
      <c r="B86" s="35"/>
      <c r="C86" s="29" t="s">
        <v>104</v>
      </c>
      <c r="D86" s="36"/>
      <c r="E86" s="36"/>
      <c r="F86" s="36"/>
      <c r="G86" s="36"/>
      <c r="H86" s="36"/>
      <c r="I86" s="115"/>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71" t="str">
        <f>E9</f>
        <v>901 - Vedlejší rozpočtové náklady</v>
      </c>
      <c r="F87" s="321"/>
      <c r="G87" s="321"/>
      <c r="H87" s="321"/>
      <c r="I87" s="115"/>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47" s="2" customFormat="1" ht="12" customHeight="1">
      <c r="A89" s="34"/>
      <c r="B89" s="35"/>
      <c r="C89" s="29" t="s">
        <v>21</v>
      </c>
      <c r="D89" s="36"/>
      <c r="E89" s="36"/>
      <c r="F89" s="27" t="str">
        <f>F12</f>
        <v>Praha 8</v>
      </c>
      <c r="G89" s="36"/>
      <c r="H89" s="36"/>
      <c r="I89" s="117" t="s">
        <v>23</v>
      </c>
      <c r="J89" s="66" t="str">
        <f>IF(J12="","",J12)</f>
        <v>13. 2. 2020</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47" s="2" customFormat="1" ht="15.2" customHeight="1">
      <c r="A91" s="34"/>
      <c r="B91" s="35"/>
      <c r="C91" s="29" t="s">
        <v>25</v>
      </c>
      <c r="D91" s="36"/>
      <c r="E91" s="36"/>
      <c r="F91" s="27" t="str">
        <f>E15</f>
        <v>Technická správa komunikací hl. m. Prahy, a.s.</v>
      </c>
      <c r="G91" s="36"/>
      <c r="H91" s="36"/>
      <c r="I91" s="117" t="s">
        <v>33</v>
      </c>
      <c r="J91" s="32" t="str">
        <f>E21</f>
        <v>Sinpps s.r.o</v>
      </c>
      <c r="K91" s="36"/>
      <c r="L91" s="51"/>
      <c r="S91" s="34"/>
      <c r="T91" s="34"/>
      <c r="U91" s="34"/>
      <c r="V91" s="34"/>
      <c r="W91" s="34"/>
      <c r="X91" s="34"/>
      <c r="Y91" s="34"/>
      <c r="Z91" s="34"/>
      <c r="AA91" s="34"/>
      <c r="AB91" s="34"/>
      <c r="AC91" s="34"/>
      <c r="AD91" s="34"/>
      <c r="AE91" s="34"/>
    </row>
    <row r="92" spans="1:47" s="2" customFormat="1" ht="15.2" customHeight="1">
      <c r="A92" s="34"/>
      <c r="B92" s="35"/>
      <c r="C92" s="29" t="s">
        <v>31</v>
      </c>
      <c r="D92" s="36"/>
      <c r="E92" s="36"/>
      <c r="F92" s="27" t="str">
        <f>IF(E18="","",E18)</f>
        <v>Vyplň údaj</v>
      </c>
      <c r="G92" s="36"/>
      <c r="H92" s="36"/>
      <c r="I92" s="117" t="s">
        <v>37</v>
      </c>
      <c r="J92" s="32" t="str">
        <f>E24</f>
        <v>Sinpps s.r.o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47" s="2" customFormat="1" ht="29.25" customHeight="1">
      <c r="A94" s="34"/>
      <c r="B94" s="35"/>
      <c r="C94" s="156" t="s">
        <v>107</v>
      </c>
      <c r="D94" s="157"/>
      <c r="E94" s="157"/>
      <c r="F94" s="157"/>
      <c r="G94" s="157"/>
      <c r="H94" s="157"/>
      <c r="I94" s="158"/>
      <c r="J94" s="159" t="s">
        <v>108</v>
      </c>
      <c r="K94" s="157"/>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109</v>
      </c>
      <c r="D96" s="36"/>
      <c r="E96" s="36"/>
      <c r="F96" s="36"/>
      <c r="G96" s="36"/>
      <c r="H96" s="36"/>
      <c r="I96" s="115"/>
      <c r="J96" s="84">
        <f>J122</f>
        <v>0</v>
      </c>
      <c r="K96" s="36"/>
      <c r="L96" s="51"/>
      <c r="S96" s="34"/>
      <c r="T96" s="34"/>
      <c r="U96" s="34"/>
      <c r="V96" s="34"/>
      <c r="W96" s="34"/>
      <c r="X96" s="34"/>
      <c r="Y96" s="34"/>
      <c r="Z96" s="34"/>
      <c r="AA96" s="34"/>
      <c r="AB96" s="34"/>
      <c r="AC96" s="34"/>
      <c r="AD96" s="34"/>
      <c r="AE96" s="34"/>
      <c r="AU96" s="17" t="s">
        <v>110</v>
      </c>
    </row>
    <row r="97" spans="1:31" s="9" customFormat="1" ht="24.95" customHeight="1">
      <c r="B97" s="161"/>
      <c r="C97" s="162"/>
      <c r="D97" s="163" t="s">
        <v>1608</v>
      </c>
      <c r="E97" s="164"/>
      <c r="F97" s="164"/>
      <c r="G97" s="164"/>
      <c r="H97" s="164"/>
      <c r="I97" s="165"/>
      <c r="J97" s="166">
        <f>J123</f>
        <v>0</v>
      </c>
      <c r="K97" s="162"/>
      <c r="L97" s="167"/>
    </row>
    <row r="98" spans="1:31" s="10" customFormat="1" ht="19.899999999999999" customHeight="1">
      <c r="B98" s="168"/>
      <c r="C98" s="169"/>
      <c r="D98" s="170" t="s">
        <v>1609</v>
      </c>
      <c r="E98" s="171"/>
      <c r="F98" s="171"/>
      <c r="G98" s="171"/>
      <c r="H98" s="171"/>
      <c r="I98" s="172"/>
      <c r="J98" s="173">
        <f>J124</f>
        <v>0</v>
      </c>
      <c r="K98" s="169"/>
      <c r="L98" s="174"/>
    </row>
    <row r="99" spans="1:31" s="10" customFormat="1" ht="19.899999999999999" customHeight="1">
      <c r="B99" s="168"/>
      <c r="C99" s="169"/>
      <c r="D99" s="170" t="s">
        <v>1610</v>
      </c>
      <c r="E99" s="171"/>
      <c r="F99" s="171"/>
      <c r="G99" s="171"/>
      <c r="H99" s="171"/>
      <c r="I99" s="172"/>
      <c r="J99" s="173">
        <f>J135</f>
        <v>0</v>
      </c>
      <c r="K99" s="169"/>
      <c r="L99" s="174"/>
    </row>
    <row r="100" spans="1:31" s="10" customFormat="1" ht="19.899999999999999" customHeight="1">
      <c r="B100" s="168"/>
      <c r="C100" s="169"/>
      <c r="D100" s="170" t="s">
        <v>1611</v>
      </c>
      <c r="E100" s="171"/>
      <c r="F100" s="171"/>
      <c r="G100" s="171"/>
      <c r="H100" s="171"/>
      <c r="I100" s="172"/>
      <c r="J100" s="173">
        <f>J145</f>
        <v>0</v>
      </c>
      <c r="K100" s="169"/>
      <c r="L100" s="174"/>
    </row>
    <row r="101" spans="1:31" s="10" customFormat="1" ht="19.899999999999999" customHeight="1">
      <c r="B101" s="168"/>
      <c r="C101" s="169"/>
      <c r="D101" s="170" t="s">
        <v>1612</v>
      </c>
      <c r="E101" s="171"/>
      <c r="F101" s="171"/>
      <c r="G101" s="171"/>
      <c r="H101" s="171"/>
      <c r="I101" s="172"/>
      <c r="J101" s="173">
        <f>J149</f>
        <v>0</v>
      </c>
      <c r="K101" s="169"/>
      <c r="L101" s="174"/>
    </row>
    <row r="102" spans="1:31" s="10" customFormat="1" ht="19.899999999999999" customHeight="1">
      <c r="B102" s="168"/>
      <c r="C102" s="169"/>
      <c r="D102" s="170" t="s">
        <v>1613</v>
      </c>
      <c r="E102" s="171"/>
      <c r="F102" s="171"/>
      <c r="G102" s="171"/>
      <c r="H102" s="171"/>
      <c r="I102" s="172"/>
      <c r="J102" s="173">
        <f>J151</f>
        <v>0</v>
      </c>
      <c r="K102" s="169"/>
      <c r="L102" s="174"/>
    </row>
    <row r="103" spans="1:31" s="2" customFormat="1" ht="21.75" customHeight="1">
      <c r="A103" s="34"/>
      <c r="B103" s="35"/>
      <c r="C103" s="36"/>
      <c r="D103" s="36"/>
      <c r="E103" s="36"/>
      <c r="F103" s="36"/>
      <c r="G103" s="36"/>
      <c r="H103" s="36"/>
      <c r="I103" s="115"/>
      <c r="J103" s="36"/>
      <c r="K103" s="36"/>
      <c r="L103" s="51"/>
      <c r="S103" s="34"/>
      <c r="T103" s="34"/>
      <c r="U103" s="34"/>
      <c r="V103" s="34"/>
      <c r="W103" s="34"/>
      <c r="X103" s="34"/>
      <c r="Y103" s="34"/>
      <c r="Z103" s="34"/>
      <c r="AA103" s="34"/>
      <c r="AB103" s="34"/>
      <c r="AC103" s="34"/>
      <c r="AD103" s="34"/>
      <c r="AE103" s="34"/>
    </row>
    <row r="104" spans="1:31" s="2" customFormat="1" ht="6.95" customHeight="1">
      <c r="A104" s="34"/>
      <c r="B104" s="54"/>
      <c r="C104" s="55"/>
      <c r="D104" s="55"/>
      <c r="E104" s="55"/>
      <c r="F104" s="55"/>
      <c r="G104" s="55"/>
      <c r="H104" s="55"/>
      <c r="I104" s="152"/>
      <c r="J104" s="55"/>
      <c r="K104" s="55"/>
      <c r="L104" s="51"/>
      <c r="S104" s="34"/>
      <c r="T104" s="34"/>
      <c r="U104" s="34"/>
      <c r="V104" s="34"/>
      <c r="W104" s="34"/>
      <c r="X104" s="34"/>
      <c r="Y104" s="34"/>
      <c r="Z104" s="34"/>
      <c r="AA104" s="34"/>
      <c r="AB104" s="34"/>
      <c r="AC104" s="34"/>
      <c r="AD104" s="34"/>
      <c r="AE104" s="34"/>
    </row>
    <row r="108" spans="1:31" s="2" customFormat="1" ht="6.95" customHeight="1">
      <c r="A108" s="34"/>
      <c r="B108" s="56"/>
      <c r="C108" s="57"/>
      <c r="D108" s="57"/>
      <c r="E108" s="57"/>
      <c r="F108" s="57"/>
      <c r="G108" s="57"/>
      <c r="H108" s="57"/>
      <c r="I108" s="155"/>
      <c r="J108" s="57"/>
      <c r="K108" s="57"/>
      <c r="L108" s="51"/>
      <c r="S108" s="34"/>
      <c r="T108" s="34"/>
      <c r="U108" s="34"/>
      <c r="V108" s="34"/>
      <c r="W108" s="34"/>
      <c r="X108" s="34"/>
      <c r="Y108" s="34"/>
      <c r="Z108" s="34"/>
      <c r="AA108" s="34"/>
      <c r="AB108" s="34"/>
      <c r="AC108" s="34"/>
      <c r="AD108" s="34"/>
      <c r="AE108" s="34"/>
    </row>
    <row r="109" spans="1:31" s="2" customFormat="1" ht="24.95" customHeight="1">
      <c r="A109" s="34"/>
      <c r="B109" s="35"/>
      <c r="C109" s="23" t="s">
        <v>119</v>
      </c>
      <c r="D109" s="36"/>
      <c r="E109" s="36"/>
      <c r="F109" s="36"/>
      <c r="G109" s="36"/>
      <c r="H109" s="36"/>
      <c r="I109" s="115"/>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115"/>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319" t="str">
        <f>E7</f>
        <v>Prosecká, Praha 8 (úsek U Pekařky - Na Rozhraní), číslo akce 999049</v>
      </c>
      <c r="F112" s="320"/>
      <c r="G112" s="320"/>
      <c r="H112" s="320"/>
      <c r="I112" s="115"/>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104</v>
      </c>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65" s="2" customFormat="1" ht="16.5" customHeight="1">
      <c r="A114" s="34"/>
      <c r="B114" s="35"/>
      <c r="C114" s="36"/>
      <c r="D114" s="36"/>
      <c r="E114" s="271" t="str">
        <f>E9</f>
        <v>901 - Vedlejší rozpočtové náklady</v>
      </c>
      <c r="F114" s="321"/>
      <c r="G114" s="321"/>
      <c r="H114" s="321"/>
      <c r="I114" s="115"/>
      <c r="J114" s="36"/>
      <c r="K114" s="36"/>
      <c r="L114" s="51"/>
      <c r="S114" s="34"/>
      <c r="T114" s="34"/>
      <c r="U114" s="34"/>
      <c r="V114" s="34"/>
      <c r="W114" s="34"/>
      <c r="X114" s="34"/>
      <c r="Y114" s="34"/>
      <c r="Z114" s="34"/>
      <c r="AA114" s="34"/>
      <c r="AB114" s="34"/>
      <c r="AC114" s="34"/>
      <c r="AD114" s="34"/>
      <c r="AE114" s="34"/>
    </row>
    <row r="115" spans="1:65" s="2" customFormat="1" ht="6.95" customHeight="1">
      <c r="A115" s="34"/>
      <c r="B115" s="35"/>
      <c r="C115" s="36"/>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65" s="2" customFormat="1" ht="12" customHeight="1">
      <c r="A116" s="34"/>
      <c r="B116" s="35"/>
      <c r="C116" s="29" t="s">
        <v>21</v>
      </c>
      <c r="D116" s="36"/>
      <c r="E116" s="36"/>
      <c r="F116" s="27" t="str">
        <f>F12</f>
        <v>Praha 8</v>
      </c>
      <c r="G116" s="36"/>
      <c r="H116" s="36"/>
      <c r="I116" s="117" t="s">
        <v>23</v>
      </c>
      <c r="J116" s="66" t="str">
        <f>IF(J12="","",J12)</f>
        <v>13. 2. 2020</v>
      </c>
      <c r="K116" s="36"/>
      <c r="L116" s="51"/>
      <c r="S116" s="34"/>
      <c r="T116" s="34"/>
      <c r="U116" s="34"/>
      <c r="V116" s="34"/>
      <c r="W116" s="34"/>
      <c r="X116" s="34"/>
      <c r="Y116" s="34"/>
      <c r="Z116" s="34"/>
      <c r="AA116" s="34"/>
      <c r="AB116" s="34"/>
      <c r="AC116" s="34"/>
      <c r="AD116" s="34"/>
      <c r="AE116" s="34"/>
    </row>
    <row r="117" spans="1:65" s="2" customFormat="1" ht="6.95" customHeight="1">
      <c r="A117" s="34"/>
      <c r="B117" s="35"/>
      <c r="C117" s="36"/>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65" s="2" customFormat="1" ht="15.2" customHeight="1">
      <c r="A118" s="34"/>
      <c r="B118" s="35"/>
      <c r="C118" s="29" t="s">
        <v>25</v>
      </c>
      <c r="D118" s="36"/>
      <c r="E118" s="36"/>
      <c r="F118" s="27" t="str">
        <f>E15</f>
        <v>Technická správa komunikací hl. m. Prahy, a.s.</v>
      </c>
      <c r="G118" s="36"/>
      <c r="H118" s="36"/>
      <c r="I118" s="117" t="s">
        <v>33</v>
      </c>
      <c r="J118" s="32" t="str">
        <f>E21</f>
        <v>Sinpps s.r.o</v>
      </c>
      <c r="K118" s="36"/>
      <c r="L118" s="51"/>
      <c r="S118" s="34"/>
      <c r="T118" s="34"/>
      <c r="U118" s="34"/>
      <c r="V118" s="34"/>
      <c r="W118" s="34"/>
      <c r="X118" s="34"/>
      <c r="Y118" s="34"/>
      <c r="Z118" s="34"/>
      <c r="AA118" s="34"/>
      <c r="AB118" s="34"/>
      <c r="AC118" s="34"/>
      <c r="AD118" s="34"/>
      <c r="AE118" s="34"/>
    </row>
    <row r="119" spans="1:65" s="2" customFormat="1" ht="15.2" customHeight="1">
      <c r="A119" s="34"/>
      <c r="B119" s="35"/>
      <c r="C119" s="29" t="s">
        <v>31</v>
      </c>
      <c r="D119" s="36"/>
      <c r="E119" s="36"/>
      <c r="F119" s="27" t="str">
        <f>IF(E18="","",E18)</f>
        <v>Vyplň údaj</v>
      </c>
      <c r="G119" s="36"/>
      <c r="H119" s="36"/>
      <c r="I119" s="117" t="s">
        <v>37</v>
      </c>
      <c r="J119" s="32" t="str">
        <f>E24</f>
        <v>Sinpps s.r.o</v>
      </c>
      <c r="K119" s="36"/>
      <c r="L119" s="51"/>
      <c r="S119" s="34"/>
      <c r="T119" s="34"/>
      <c r="U119" s="34"/>
      <c r="V119" s="34"/>
      <c r="W119" s="34"/>
      <c r="X119" s="34"/>
      <c r="Y119" s="34"/>
      <c r="Z119" s="34"/>
      <c r="AA119" s="34"/>
      <c r="AB119" s="34"/>
      <c r="AC119" s="34"/>
      <c r="AD119" s="34"/>
      <c r="AE119" s="34"/>
    </row>
    <row r="120" spans="1:65" s="2" customFormat="1" ht="10.3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65" s="11" customFormat="1" ht="29.25" customHeight="1">
      <c r="A121" s="175"/>
      <c r="B121" s="176"/>
      <c r="C121" s="177" t="s">
        <v>120</v>
      </c>
      <c r="D121" s="178" t="s">
        <v>65</v>
      </c>
      <c r="E121" s="178" t="s">
        <v>61</v>
      </c>
      <c r="F121" s="178" t="s">
        <v>62</v>
      </c>
      <c r="G121" s="178" t="s">
        <v>121</v>
      </c>
      <c r="H121" s="178" t="s">
        <v>122</v>
      </c>
      <c r="I121" s="179" t="s">
        <v>123</v>
      </c>
      <c r="J121" s="178" t="s">
        <v>108</v>
      </c>
      <c r="K121" s="180" t="s">
        <v>124</v>
      </c>
      <c r="L121" s="181"/>
      <c r="M121" s="75" t="s">
        <v>1</v>
      </c>
      <c r="N121" s="76" t="s">
        <v>44</v>
      </c>
      <c r="O121" s="76" t="s">
        <v>125</v>
      </c>
      <c r="P121" s="76" t="s">
        <v>126</v>
      </c>
      <c r="Q121" s="76" t="s">
        <v>127</v>
      </c>
      <c r="R121" s="76" t="s">
        <v>128</v>
      </c>
      <c r="S121" s="76" t="s">
        <v>129</v>
      </c>
      <c r="T121" s="77" t="s">
        <v>130</v>
      </c>
      <c r="U121" s="175"/>
      <c r="V121" s="175"/>
      <c r="W121" s="175"/>
      <c r="X121" s="175"/>
      <c r="Y121" s="175"/>
      <c r="Z121" s="175"/>
      <c r="AA121" s="175"/>
      <c r="AB121" s="175"/>
      <c r="AC121" s="175"/>
      <c r="AD121" s="175"/>
      <c r="AE121" s="175"/>
    </row>
    <row r="122" spans="1:65" s="2" customFormat="1" ht="22.9" customHeight="1">
      <c r="A122" s="34"/>
      <c r="B122" s="35"/>
      <c r="C122" s="82" t="s">
        <v>131</v>
      </c>
      <c r="D122" s="36"/>
      <c r="E122" s="36"/>
      <c r="F122" s="36"/>
      <c r="G122" s="36"/>
      <c r="H122" s="36"/>
      <c r="I122" s="115"/>
      <c r="J122" s="182">
        <f>BK122</f>
        <v>0</v>
      </c>
      <c r="K122" s="36"/>
      <c r="L122" s="39"/>
      <c r="M122" s="78"/>
      <c r="N122" s="183"/>
      <c r="O122" s="79"/>
      <c r="P122" s="184">
        <f>P123</f>
        <v>0</v>
      </c>
      <c r="Q122" s="79"/>
      <c r="R122" s="184">
        <f>R123</f>
        <v>0</v>
      </c>
      <c r="S122" s="79"/>
      <c r="T122" s="185">
        <f>T123</f>
        <v>0</v>
      </c>
      <c r="U122" s="34"/>
      <c r="V122" s="34"/>
      <c r="W122" s="34"/>
      <c r="X122" s="34"/>
      <c r="Y122" s="34"/>
      <c r="Z122" s="34"/>
      <c r="AA122" s="34"/>
      <c r="AB122" s="34"/>
      <c r="AC122" s="34"/>
      <c r="AD122" s="34"/>
      <c r="AE122" s="34"/>
      <c r="AT122" s="17" t="s">
        <v>79</v>
      </c>
      <c r="AU122" s="17" t="s">
        <v>110</v>
      </c>
      <c r="BK122" s="186">
        <f>BK123</f>
        <v>0</v>
      </c>
    </row>
    <row r="123" spans="1:65" s="12" customFormat="1" ht="25.9" customHeight="1">
      <c r="B123" s="187"/>
      <c r="C123" s="188"/>
      <c r="D123" s="189" t="s">
        <v>79</v>
      </c>
      <c r="E123" s="190" t="s">
        <v>1614</v>
      </c>
      <c r="F123" s="190" t="s">
        <v>101</v>
      </c>
      <c r="G123" s="188"/>
      <c r="H123" s="188"/>
      <c r="I123" s="191"/>
      <c r="J123" s="192">
        <f>BK123</f>
        <v>0</v>
      </c>
      <c r="K123" s="188"/>
      <c r="L123" s="193"/>
      <c r="M123" s="194"/>
      <c r="N123" s="195"/>
      <c r="O123" s="195"/>
      <c r="P123" s="196">
        <f>P124+P135+P145+P149+P151</f>
        <v>0</v>
      </c>
      <c r="Q123" s="195"/>
      <c r="R123" s="196">
        <f>R124+R135+R145+R149+R151</f>
        <v>0</v>
      </c>
      <c r="S123" s="195"/>
      <c r="T123" s="197">
        <f>T124+T135+T145+T149+T151</f>
        <v>0</v>
      </c>
      <c r="AR123" s="198" t="s">
        <v>166</v>
      </c>
      <c r="AT123" s="199" t="s">
        <v>79</v>
      </c>
      <c r="AU123" s="199" t="s">
        <v>80</v>
      </c>
      <c r="AY123" s="198" t="s">
        <v>134</v>
      </c>
      <c r="BK123" s="200">
        <f>BK124+BK135+BK145+BK149+BK151</f>
        <v>0</v>
      </c>
    </row>
    <row r="124" spans="1:65" s="12" customFormat="1" ht="22.9" customHeight="1">
      <c r="B124" s="187"/>
      <c r="C124" s="188"/>
      <c r="D124" s="189" t="s">
        <v>79</v>
      </c>
      <c r="E124" s="201" t="s">
        <v>1615</v>
      </c>
      <c r="F124" s="201" t="s">
        <v>1616</v>
      </c>
      <c r="G124" s="188"/>
      <c r="H124" s="188"/>
      <c r="I124" s="191"/>
      <c r="J124" s="202">
        <f>BK124</f>
        <v>0</v>
      </c>
      <c r="K124" s="188"/>
      <c r="L124" s="193"/>
      <c r="M124" s="194"/>
      <c r="N124" s="195"/>
      <c r="O124" s="195"/>
      <c r="P124" s="196">
        <f>SUM(P125:P134)</f>
        <v>0</v>
      </c>
      <c r="Q124" s="195"/>
      <c r="R124" s="196">
        <f>SUM(R125:R134)</f>
        <v>0</v>
      </c>
      <c r="S124" s="195"/>
      <c r="T124" s="197">
        <f>SUM(T125:T134)</f>
        <v>0</v>
      </c>
      <c r="AR124" s="198" t="s">
        <v>166</v>
      </c>
      <c r="AT124" s="199" t="s">
        <v>79</v>
      </c>
      <c r="AU124" s="199" t="s">
        <v>88</v>
      </c>
      <c r="AY124" s="198" t="s">
        <v>134</v>
      </c>
      <c r="BK124" s="200">
        <f>SUM(BK125:BK134)</f>
        <v>0</v>
      </c>
    </row>
    <row r="125" spans="1:65" s="2" customFormat="1" ht="33" customHeight="1">
      <c r="A125" s="34"/>
      <c r="B125" s="35"/>
      <c r="C125" s="203" t="s">
        <v>88</v>
      </c>
      <c r="D125" s="203" t="s">
        <v>138</v>
      </c>
      <c r="E125" s="204" t="s">
        <v>1617</v>
      </c>
      <c r="F125" s="205" t="s">
        <v>1618</v>
      </c>
      <c r="G125" s="206" t="s">
        <v>221</v>
      </c>
      <c r="H125" s="207">
        <v>1</v>
      </c>
      <c r="I125" s="208"/>
      <c r="J125" s="209">
        <f t="shared" ref="J125:J134" si="0">ROUND(I125*H125,2)</f>
        <v>0</v>
      </c>
      <c r="K125" s="205" t="s">
        <v>142</v>
      </c>
      <c r="L125" s="39"/>
      <c r="M125" s="210" t="s">
        <v>1</v>
      </c>
      <c r="N125" s="211" t="s">
        <v>45</v>
      </c>
      <c r="O125" s="71"/>
      <c r="P125" s="212">
        <f t="shared" ref="P125:P134" si="1">O125*H125</f>
        <v>0</v>
      </c>
      <c r="Q125" s="212">
        <v>0</v>
      </c>
      <c r="R125" s="212">
        <f t="shared" ref="R125:R134" si="2">Q125*H125</f>
        <v>0</v>
      </c>
      <c r="S125" s="212">
        <v>0</v>
      </c>
      <c r="T125" s="213">
        <f t="shared" ref="T125:T134" si="3">S125*H125</f>
        <v>0</v>
      </c>
      <c r="U125" s="34"/>
      <c r="V125" s="34"/>
      <c r="W125" s="34"/>
      <c r="X125" s="34"/>
      <c r="Y125" s="34"/>
      <c r="Z125" s="34"/>
      <c r="AA125" s="34"/>
      <c r="AB125" s="34"/>
      <c r="AC125" s="34"/>
      <c r="AD125" s="34"/>
      <c r="AE125" s="34"/>
      <c r="AR125" s="214" t="s">
        <v>1363</v>
      </c>
      <c r="AT125" s="214" t="s">
        <v>138</v>
      </c>
      <c r="AU125" s="214" t="s">
        <v>90</v>
      </c>
      <c r="AY125" s="17" t="s">
        <v>134</v>
      </c>
      <c r="BE125" s="215">
        <f t="shared" ref="BE125:BE134" si="4">IF(N125="základní",J125,0)</f>
        <v>0</v>
      </c>
      <c r="BF125" s="215">
        <f t="shared" ref="BF125:BF134" si="5">IF(N125="snížená",J125,0)</f>
        <v>0</v>
      </c>
      <c r="BG125" s="215">
        <f t="shared" ref="BG125:BG134" si="6">IF(N125="zákl. přenesená",J125,0)</f>
        <v>0</v>
      </c>
      <c r="BH125" s="215">
        <f t="shared" ref="BH125:BH134" si="7">IF(N125="sníž. přenesená",J125,0)</f>
        <v>0</v>
      </c>
      <c r="BI125" s="215">
        <f t="shared" ref="BI125:BI134" si="8">IF(N125="nulová",J125,0)</f>
        <v>0</v>
      </c>
      <c r="BJ125" s="17" t="s">
        <v>88</v>
      </c>
      <c r="BK125" s="215">
        <f t="shared" ref="BK125:BK134" si="9">ROUND(I125*H125,2)</f>
        <v>0</v>
      </c>
      <c r="BL125" s="17" t="s">
        <v>1363</v>
      </c>
      <c r="BM125" s="214" t="s">
        <v>1619</v>
      </c>
    </row>
    <row r="126" spans="1:65" s="2" customFormat="1" ht="16.5" customHeight="1">
      <c r="A126" s="34"/>
      <c r="B126" s="35"/>
      <c r="C126" s="203" t="s">
        <v>90</v>
      </c>
      <c r="D126" s="203" t="s">
        <v>138</v>
      </c>
      <c r="E126" s="204" t="s">
        <v>1620</v>
      </c>
      <c r="F126" s="205" t="s">
        <v>1621</v>
      </c>
      <c r="G126" s="206" t="s">
        <v>221</v>
      </c>
      <c r="H126" s="207">
        <v>1</v>
      </c>
      <c r="I126" s="208"/>
      <c r="J126" s="209">
        <f t="shared" si="0"/>
        <v>0</v>
      </c>
      <c r="K126" s="205" t="s">
        <v>142</v>
      </c>
      <c r="L126" s="39"/>
      <c r="M126" s="210" t="s">
        <v>1</v>
      </c>
      <c r="N126" s="211" t="s">
        <v>45</v>
      </c>
      <c r="O126" s="71"/>
      <c r="P126" s="212">
        <f t="shared" si="1"/>
        <v>0</v>
      </c>
      <c r="Q126" s="212">
        <v>0</v>
      </c>
      <c r="R126" s="212">
        <f t="shared" si="2"/>
        <v>0</v>
      </c>
      <c r="S126" s="212">
        <v>0</v>
      </c>
      <c r="T126" s="213">
        <f t="shared" si="3"/>
        <v>0</v>
      </c>
      <c r="U126" s="34"/>
      <c r="V126" s="34"/>
      <c r="W126" s="34"/>
      <c r="X126" s="34"/>
      <c r="Y126" s="34"/>
      <c r="Z126" s="34"/>
      <c r="AA126" s="34"/>
      <c r="AB126" s="34"/>
      <c r="AC126" s="34"/>
      <c r="AD126" s="34"/>
      <c r="AE126" s="34"/>
      <c r="AR126" s="214" t="s">
        <v>1363</v>
      </c>
      <c r="AT126" s="214" t="s">
        <v>138</v>
      </c>
      <c r="AU126" s="214" t="s">
        <v>90</v>
      </c>
      <c r="AY126" s="17" t="s">
        <v>134</v>
      </c>
      <c r="BE126" s="215">
        <f t="shared" si="4"/>
        <v>0</v>
      </c>
      <c r="BF126" s="215">
        <f t="shared" si="5"/>
        <v>0</v>
      </c>
      <c r="BG126" s="215">
        <f t="shared" si="6"/>
        <v>0</v>
      </c>
      <c r="BH126" s="215">
        <f t="shared" si="7"/>
        <v>0</v>
      </c>
      <c r="BI126" s="215">
        <f t="shared" si="8"/>
        <v>0</v>
      </c>
      <c r="BJ126" s="17" t="s">
        <v>88</v>
      </c>
      <c r="BK126" s="215">
        <f t="shared" si="9"/>
        <v>0</v>
      </c>
      <c r="BL126" s="17" t="s">
        <v>1363</v>
      </c>
      <c r="BM126" s="214" t="s">
        <v>1622</v>
      </c>
    </row>
    <row r="127" spans="1:65" s="2" customFormat="1" ht="21.75" customHeight="1">
      <c r="A127" s="34"/>
      <c r="B127" s="35"/>
      <c r="C127" s="203" t="s">
        <v>144</v>
      </c>
      <c r="D127" s="203" t="s">
        <v>138</v>
      </c>
      <c r="E127" s="204" t="s">
        <v>1623</v>
      </c>
      <c r="F127" s="205" t="s">
        <v>1624</v>
      </c>
      <c r="G127" s="206" t="s">
        <v>584</v>
      </c>
      <c r="H127" s="207">
        <v>28</v>
      </c>
      <c r="I127" s="208"/>
      <c r="J127" s="209">
        <f t="shared" si="0"/>
        <v>0</v>
      </c>
      <c r="K127" s="205" t="s">
        <v>142</v>
      </c>
      <c r="L127" s="39"/>
      <c r="M127" s="210" t="s">
        <v>1</v>
      </c>
      <c r="N127" s="211" t="s">
        <v>45</v>
      </c>
      <c r="O127" s="71"/>
      <c r="P127" s="212">
        <f t="shared" si="1"/>
        <v>0</v>
      </c>
      <c r="Q127" s="212">
        <v>0</v>
      </c>
      <c r="R127" s="212">
        <f t="shared" si="2"/>
        <v>0</v>
      </c>
      <c r="S127" s="212">
        <v>0</v>
      </c>
      <c r="T127" s="213">
        <f t="shared" si="3"/>
        <v>0</v>
      </c>
      <c r="U127" s="34"/>
      <c r="V127" s="34"/>
      <c r="W127" s="34"/>
      <c r="X127" s="34"/>
      <c r="Y127" s="34"/>
      <c r="Z127" s="34"/>
      <c r="AA127" s="34"/>
      <c r="AB127" s="34"/>
      <c r="AC127" s="34"/>
      <c r="AD127" s="34"/>
      <c r="AE127" s="34"/>
      <c r="AR127" s="214" t="s">
        <v>1363</v>
      </c>
      <c r="AT127" s="214" t="s">
        <v>138</v>
      </c>
      <c r="AU127" s="214" t="s">
        <v>90</v>
      </c>
      <c r="AY127" s="17" t="s">
        <v>134</v>
      </c>
      <c r="BE127" s="215">
        <f t="shared" si="4"/>
        <v>0</v>
      </c>
      <c r="BF127" s="215">
        <f t="shared" si="5"/>
        <v>0</v>
      </c>
      <c r="BG127" s="215">
        <f t="shared" si="6"/>
        <v>0</v>
      </c>
      <c r="BH127" s="215">
        <f t="shared" si="7"/>
        <v>0</v>
      </c>
      <c r="BI127" s="215">
        <f t="shared" si="8"/>
        <v>0</v>
      </c>
      <c r="BJ127" s="17" t="s">
        <v>88</v>
      </c>
      <c r="BK127" s="215">
        <f t="shared" si="9"/>
        <v>0</v>
      </c>
      <c r="BL127" s="17" t="s">
        <v>1363</v>
      </c>
      <c r="BM127" s="214" t="s">
        <v>1625</v>
      </c>
    </row>
    <row r="128" spans="1:65" s="2" customFormat="1" ht="21.75" customHeight="1">
      <c r="A128" s="34"/>
      <c r="B128" s="35"/>
      <c r="C128" s="203" t="s">
        <v>143</v>
      </c>
      <c r="D128" s="203" t="s">
        <v>138</v>
      </c>
      <c r="E128" s="204" t="s">
        <v>1626</v>
      </c>
      <c r="F128" s="205" t="s">
        <v>1627</v>
      </c>
      <c r="G128" s="206" t="s">
        <v>584</v>
      </c>
      <c r="H128" s="207">
        <v>39</v>
      </c>
      <c r="I128" s="208"/>
      <c r="J128" s="209">
        <f t="shared" si="0"/>
        <v>0</v>
      </c>
      <c r="K128" s="205" t="s">
        <v>142</v>
      </c>
      <c r="L128" s="39"/>
      <c r="M128" s="210" t="s">
        <v>1</v>
      </c>
      <c r="N128" s="211" t="s">
        <v>45</v>
      </c>
      <c r="O128" s="71"/>
      <c r="P128" s="212">
        <f t="shared" si="1"/>
        <v>0</v>
      </c>
      <c r="Q128" s="212">
        <v>0</v>
      </c>
      <c r="R128" s="212">
        <f t="shared" si="2"/>
        <v>0</v>
      </c>
      <c r="S128" s="212">
        <v>0</v>
      </c>
      <c r="T128" s="213">
        <f t="shared" si="3"/>
        <v>0</v>
      </c>
      <c r="U128" s="34"/>
      <c r="V128" s="34"/>
      <c r="W128" s="34"/>
      <c r="X128" s="34"/>
      <c r="Y128" s="34"/>
      <c r="Z128" s="34"/>
      <c r="AA128" s="34"/>
      <c r="AB128" s="34"/>
      <c r="AC128" s="34"/>
      <c r="AD128" s="34"/>
      <c r="AE128" s="34"/>
      <c r="AR128" s="214" t="s">
        <v>1363</v>
      </c>
      <c r="AT128" s="214" t="s">
        <v>138</v>
      </c>
      <c r="AU128" s="214" t="s">
        <v>90</v>
      </c>
      <c r="AY128" s="17" t="s">
        <v>134</v>
      </c>
      <c r="BE128" s="215">
        <f t="shared" si="4"/>
        <v>0</v>
      </c>
      <c r="BF128" s="215">
        <f t="shared" si="5"/>
        <v>0</v>
      </c>
      <c r="BG128" s="215">
        <f t="shared" si="6"/>
        <v>0</v>
      </c>
      <c r="BH128" s="215">
        <f t="shared" si="7"/>
        <v>0</v>
      </c>
      <c r="BI128" s="215">
        <f t="shared" si="8"/>
        <v>0</v>
      </c>
      <c r="BJ128" s="17" t="s">
        <v>88</v>
      </c>
      <c r="BK128" s="215">
        <f t="shared" si="9"/>
        <v>0</v>
      </c>
      <c r="BL128" s="17" t="s">
        <v>1363</v>
      </c>
      <c r="BM128" s="214" t="s">
        <v>1628</v>
      </c>
    </row>
    <row r="129" spans="1:65" s="2" customFormat="1" ht="21.75" customHeight="1">
      <c r="A129" s="34"/>
      <c r="B129" s="35"/>
      <c r="C129" s="203" t="s">
        <v>166</v>
      </c>
      <c r="D129" s="203" t="s">
        <v>138</v>
      </c>
      <c r="E129" s="204" t="s">
        <v>1629</v>
      </c>
      <c r="F129" s="205" t="s">
        <v>1630</v>
      </c>
      <c r="G129" s="206" t="s">
        <v>221</v>
      </c>
      <c r="H129" s="207">
        <v>1</v>
      </c>
      <c r="I129" s="208"/>
      <c r="J129" s="209">
        <f t="shared" si="0"/>
        <v>0</v>
      </c>
      <c r="K129" s="205" t="s">
        <v>142</v>
      </c>
      <c r="L129" s="39"/>
      <c r="M129" s="210" t="s">
        <v>1</v>
      </c>
      <c r="N129" s="211" t="s">
        <v>45</v>
      </c>
      <c r="O129" s="71"/>
      <c r="P129" s="212">
        <f t="shared" si="1"/>
        <v>0</v>
      </c>
      <c r="Q129" s="212">
        <v>0</v>
      </c>
      <c r="R129" s="212">
        <f t="shared" si="2"/>
        <v>0</v>
      </c>
      <c r="S129" s="212">
        <v>0</v>
      </c>
      <c r="T129" s="213">
        <f t="shared" si="3"/>
        <v>0</v>
      </c>
      <c r="U129" s="34"/>
      <c r="V129" s="34"/>
      <c r="W129" s="34"/>
      <c r="X129" s="34"/>
      <c r="Y129" s="34"/>
      <c r="Z129" s="34"/>
      <c r="AA129" s="34"/>
      <c r="AB129" s="34"/>
      <c r="AC129" s="34"/>
      <c r="AD129" s="34"/>
      <c r="AE129" s="34"/>
      <c r="AR129" s="214" t="s">
        <v>1363</v>
      </c>
      <c r="AT129" s="214" t="s">
        <v>138</v>
      </c>
      <c r="AU129" s="214" t="s">
        <v>90</v>
      </c>
      <c r="AY129" s="17" t="s">
        <v>134</v>
      </c>
      <c r="BE129" s="215">
        <f t="shared" si="4"/>
        <v>0</v>
      </c>
      <c r="BF129" s="215">
        <f t="shared" si="5"/>
        <v>0</v>
      </c>
      <c r="BG129" s="215">
        <f t="shared" si="6"/>
        <v>0</v>
      </c>
      <c r="BH129" s="215">
        <f t="shared" si="7"/>
        <v>0</v>
      </c>
      <c r="BI129" s="215">
        <f t="shared" si="8"/>
        <v>0</v>
      </c>
      <c r="BJ129" s="17" t="s">
        <v>88</v>
      </c>
      <c r="BK129" s="215">
        <f t="shared" si="9"/>
        <v>0</v>
      </c>
      <c r="BL129" s="17" t="s">
        <v>1363</v>
      </c>
      <c r="BM129" s="214" t="s">
        <v>1631</v>
      </c>
    </row>
    <row r="130" spans="1:65" s="2" customFormat="1" ht="21.75" customHeight="1">
      <c r="A130" s="34"/>
      <c r="B130" s="35"/>
      <c r="C130" s="203" t="s">
        <v>173</v>
      </c>
      <c r="D130" s="203" t="s">
        <v>138</v>
      </c>
      <c r="E130" s="204" t="s">
        <v>1366</v>
      </c>
      <c r="F130" s="205" t="s">
        <v>1632</v>
      </c>
      <c r="G130" s="206" t="s">
        <v>221</v>
      </c>
      <c r="H130" s="207">
        <v>1</v>
      </c>
      <c r="I130" s="208"/>
      <c r="J130" s="209">
        <f t="shared" si="0"/>
        <v>0</v>
      </c>
      <c r="K130" s="205" t="s">
        <v>142</v>
      </c>
      <c r="L130" s="39"/>
      <c r="M130" s="210" t="s">
        <v>1</v>
      </c>
      <c r="N130" s="211" t="s">
        <v>45</v>
      </c>
      <c r="O130" s="71"/>
      <c r="P130" s="212">
        <f t="shared" si="1"/>
        <v>0</v>
      </c>
      <c r="Q130" s="212">
        <v>0</v>
      </c>
      <c r="R130" s="212">
        <f t="shared" si="2"/>
        <v>0</v>
      </c>
      <c r="S130" s="212">
        <v>0</v>
      </c>
      <c r="T130" s="213">
        <f t="shared" si="3"/>
        <v>0</v>
      </c>
      <c r="U130" s="34"/>
      <c r="V130" s="34"/>
      <c r="W130" s="34"/>
      <c r="X130" s="34"/>
      <c r="Y130" s="34"/>
      <c r="Z130" s="34"/>
      <c r="AA130" s="34"/>
      <c r="AB130" s="34"/>
      <c r="AC130" s="34"/>
      <c r="AD130" s="34"/>
      <c r="AE130" s="34"/>
      <c r="AR130" s="214" t="s">
        <v>1363</v>
      </c>
      <c r="AT130" s="214" t="s">
        <v>138</v>
      </c>
      <c r="AU130" s="214" t="s">
        <v>90</v>
      </c>
      <c r="AY130" s="17" t="s">
        <v>134</v>
      </c>
      <c r="BE130" s="215">
        <f t="shared" si="4"/>
        <v>0</v>
      </c>
      <c r="BF130" s="215">
        <f t="shared" si="5"/>
        <v>0</v>
      </c>
      <c r="BG130" s="215">
        <f t="shared" si="6"/>
        <v>0</v>
      </c>
      <c r="BH130" s="215">
        <f t="shared" si="7"/>
        <v>0</v>
      </c>
      <c r="BI130" s="215">
        <f t="shared" si="8"/>
        <v>0</v>
      </c>
      <c r="BJ130" s="17" t="s">
        <v>88</v>
      </c>
      <c r="BK130" s="215">
        <f t="shared" si="9"/>
        <v>0</v>
      </c>
      <c r="BL130" s="17" t="s">
        <v>1363</v>
      </c>
      <c r="BM130" s="214" t="s">
        <v>1633</v>
      </c>
    </row>
    <row r="131" spans="1:65" s="2" customFormat="1" ht="21.75" customHeight="1">
      <c r="A131" s="34"/>
      <c r="B131" s="35"/>
      <c r="C131" s="203" t="s">
        <v>178</v>
      </c>
      <c r="D131" s="203" t="s">
        <v>138</v>
      </c>
      <c r="E131" s="204" t="s">
        <v>1634</v>
      </c>
      <c r="F131" s="205" t="s">
        <v>1635</v>
      </c>
      <c r="G131" s="206" t="s">
        <v>221</v>
      </c>
      <c r="H131" s="207">
        <v>1</v>
      </c>
      <c r="I131" s="208"/>
      <c r="J131" s="209">
        <f t="shared" si="0"/>
        <v>0</v>
      </c>
      <c r="K131" s="205" t="s">
        <v>142</v>
      </c>
      <c r="L131" s="39"/>
      <c r="M131" s="210" t="s">
        <v>1</v>
      </c>
      <c r="N131" s="211" t="s">
        <v>45</v>
      </c>
      <c r="O131" s="71"/>
      <c r="P131" s="212">
        <f t="shared" si="1"/>
        <v>0</v>
      </c>
      <c r="Q131" s="212">
        <v>0</v>
      </c>
      <c r="R131" s="212">
        <f t="shared" si="2"/>
        <v>0</v>
      </c>
      <c r="S131" s="212">
        <v>0</v>
      </c>
      <c r="T131" s="213">
        <f t="shared" si="3"/>
        <v>0</v>
      </c>
      <c r="U131" s="34"/>
      <c r="V131" s="34"/>
      <c r="W131" s="34"/>
      <c r="X131" s="34"/>
      <c r="Y131" s="34"/>
      <c r="Z131" s="34"/>
      <c r="AA131" s="34"/>
      <c r="AB131" s="34"/>
      <c r="AC131" s="34"/>
      <c r="AD131" s="34"/>
      <c r="AE131" s="34"/>
      <c r="AR131" s="214" t="s">
        <v>1363</v>
      </c>
      <c r="AT131" s="214" t="s">
        <v>138</v>
      </c>
      <c r="AU131" s="214" t="s">
        <v>90</v>
      </c>
      <c r="AY131" s="17" t="s">
        <v>134</v>
      </c>
      <c r="BE131" s="215">
        <f t="shared" si="4"/>
        <v>0</v>
      </c>
      <c r="BF131" s="215">
        <f t="shared" si="5"/>
        <v>0</v>
      </c>
      <c r="BG131" s="215">
        <f t="shared" si="6"/>
        <v>0</v>
      </c>
      <c r="BH131" s="215">
        <f t="shared" si="7"/>
        <v>0</v>
      </c>
      <c r="BI131" s="215">
        <f t="shared" si="8"/>
        <v>0</v>
      </c>
      <c r="BJ131" s="17" t="s">
        <v>88</v>
      </c>
      <c r="BK131" s="215">
        <f t="shared" si="9"/>
        <v>0</v>
      </c>
      <c r="BL131" s="17" t="s">
        <v>1363</v>
      </c>
      <c r="BM131" s="214" t="s">
        <v>1636</v>
      </c>
    </row>
    <row r="132" spans="1:65" s="2" customFormat="1" ht="21.75" customHeight="1">
      <c r="A132" s="34"/>
      <c r="B132" s="35"/>
      <c r="C132" s="203" t="s">
        <v>183</v>
      </c>
      <c r="D132" s="203" t="s">
        <v>138</v>
      </c>
      <c r="E132" s="204" t="s">
        <v>1637</v>
      </c>
      <c r="F132" s="205" t="s">
        <v>1638</v>
      </c>
      <c r="G132" s="206" t="s">
        <v>221</v>
      </c>
      <c r="H132" s="207">
        <v>1</v>
      </c>
      <c r="I132" s="208"/>
      <c r="J132" s="209">
        <f t="shared" si="0"/>
        <v>0</v>
      </c>
      <c r="K132" s="205" t="s">
        <v>142</v>
      </c>
      <c r="L132" s="39"/>
      <c r="M132" s="210" t="s">
        <v>1</v>
      </c>
      <c r="N132" s="211" t="s">
        <v>45</v>
      </c>
      <c r="O132" s="71"/>
      <c r="P132" s="212">
        <f t="shared" si="1"/>
        <v>0</v>
      </c>
      <c r="Q132" s="212">
        <v>0</v>
      </c>
      <c r="R132" s="212">
        <f t="shared" si="2"/>
        <v>0</v>
      </c>
      <c r="S132" s="212">
        <v>0</v>
      </c>
      <c r="T132" s="213">
        <f t="shared" si="3"/>
        <v>0</v>
      </c>
      <c r="U132" s="34"/>
      <c r="V132" s="34"/>
      <c r="W132" s="34"/>
      <c r="X132" s="34"/>
      <c r="Y132" s="34"/>
      <c r="Z132" s="34"/>
      <c r="AA132" s="34"/>
      <c r="AB132" s="34"/>
      <c r="AC132" s="34"/>
      <c r="AD132" s="34"/>
      <c r="AE132" s="34"/>
      <c r="AR132" s="214" t="s">
        <v>1363</v>
      </c>
      <c r="AT132" s="214" t="s">
        <v>138</v>
      </c>
      <c r="AU132" s="214" t="s">
        <v>90</v>
      </c>
      <c r="AY132" s="17" t="s">
        <v>134</v>
      </c>
      <c r="BE132" s="215">
        <f t="shared" si="4"/>
        <v>0</v>
      </c>
      <c r="BF132" s="215">
        <f t="shared" si="5"/>
        <v>0</v>
      </c>
      <c r="BG132" s="215">
        <f t="shared" si="6"/>
        <v>0</v>
      </c>
      <c r="BH132" s="215">
        <f t="shared" si="7"/>
        <v>0</v>
      </c>
      <c r="BI132" s="215">
        <f t="shared" si="8"/>
        <v>0</v>
      </c>
      <c r="BJ132" s="17" t="s">
        <v>88</v>
      </c>
      <c r="BK132" s="215">
        <f t="shared" si="9"/>
        <v>0</v>
      </c>
      <c r="BL132" s="17" t="s">
        <v>1363</v>
      </c>
      <c r="BM132" s="214" t="s">
        <v>1639</v>
      </c>
    </row>
    <row r="133" spans="1:65" s="2" customFormat="1" ht="21.75" customHeight="1">
      <c r="A133" s="34"/>
      <c r="B133" s="35"/>
      <c r="C133" s="203" t="s">
        <v>189</v>
      </c>
      <c r="D133" s="203" t="s">
        <v>138</v>
      </c>
      <c r="E133" s="204" t="s">
        <v>1640</v>
      </c>
      <c r="F133" s="205" t="s">
        <v>1641</v>
      </c>
      <c r="G133" s="206" t="s">
        <v>221</v>
      </c>
      <c r="H133" s="207">
        <v>1</v>
      </c>
      <c r="I133" s="208"/>
      <c r="J133" s="209">
        <f t="shared" si="0"/>
        <v>0</v>
      </c>
      <c r="K133" s="205" t="s">
        <v>142</v>
      </c>
      <c r="L133" s="39"/>
      <c r="M133" s="210" t="s">
        <v>1</v>
      </c>
      <c r="N133" s="211" t="s">
        <v>45</v>
      </c>
      <c r="O133" s="71"/>
      <c r="P133" s="212">
        <f t="shared" si="1"/>
        <v>0</v>
      </c>
      <c r="Q133" s="212">
        <v>0</v>
      </c>
      <c r="R133" s="212">
        <f t="shared" si="2"/>
        <v>0</v>
      </c>
      <c r="S133" s="212">
        <v>0</v>
      </c>
      <c r="T133" s="213">
        <f t="shared" si="3"/>
        <v>0</v>
      </c>
      <c r="U133" s="34"/>
      <c r="V133" s="34"/>
      <c r="W133" s="34"/>
      <c r="X133" s="34"/>
      <c r="Y133" s="34"/>
      <c r="Z133" s="34"/>
      <c r="AA133" s="34"/>
      <c r="AB133" s="34"/>
      <c r="AC133" s="34"/>
      <c r="AD133" s="34"/>
      <c r="AE133" s="34"/>
      <c r="AR133" s="214" t="s">
        <v>1363</v>
      </c>
      <c r="AT133" s="214" t="s">
        <v>138</v>
      </c>
      <c r="AU133" s="214" t="s">
        <v>90</v>
      </c>
      <c r="AY133" s="17" t="s">
        <v>134</v>
      </c>
      <c r="BE133" s="215">
        <f t="shared" si="4"/>
        <v>0</v>
      </c>
      <c r="BF133" s="215">
        <f t="shared" si="5"/>
        <v>0</v>
      </c>
      <c r="BG133" s="215">
        <f t="shared" si="6"/>
        <v>0</v>
      </c>
      <c r="BH133" s="215">
        <f t="shared" si="7"/>
        <v>0</v>
      </c>
      <c r="BI133" s="215">
        <f t="shared" si="8"/>
        <v>0</v>
      </c>
      <c r="BJ133" s="17" t="s">
        <v>88</v>
      </c>
      <c r="BK133" s="215">
        <f t="shared" si="9"/>
        <v>0</v>
      </c>
      <c r="BL133" s="17" t="s">
        <v>1363</v>
      </c>
      <c r="BM133" s="214" t="s">
        <v>1642</v>
      </c>
    </row>
    <row r="134" spans="1:65" s="2" customFormat="1" ht="21.75" customHeight="1">
      <c r="A134" s="34"/>
      <c r="B134" s="35"/>
      <c r="C134" s="203" t="s">
        <v>194</v>
      </c>
      <c r="D134" s="203" t="s">
        <v>138</v>
      </c>
      <c r="E134" s="204" t="s">
        <v>1643</v>
      </c>
      <c r="F134" s="205" t="s">
        <v>1644</v>
      </c>
      <c r="G134" s="206" t="s">
        <v>221</v>
      </c>
      <c r="H134" s="207">
        <v>1</v>
      </c>
      <c r="I134" s="208"/>
      <c r="J134" s="209">
        <f t="shared" si="0"/>
        <v>0</v>
      </c>
      <c r="K134" s="205" t="s">
        <v>142</v>
      </c>
      <c r="L134" s="39"/>
      <c r="M134" s="210" t="s">
        <v>1</v>
      </c>
      <c r="N134" s="211" t="s">
        <v>45</v>
      </c>
      <c r="O134" s="71"/>
      <c r="P134" s="212">
        <f t="shared" si="1"/>
        <v>0</v>
      </c>
      <c r="Q134" s="212">
        <v>0</v>
      </c>
      <c r="R134" s="212">
        <f t="shared" si="2"/>
        <v>0</v>
      </c>
      <c r="S134" s="212">
        <v>0</v>
      </c>
      <c r="T134" s="213">
        <f t="shared" si="3"/>
        <v>0</v>
      </c>
      <c r="U134" s="34"/>
      <c r="V134" s="34"/>
      <c r="W134" s="34"/>
      <c r="X134" s="34"/>
      <c r="Y134" s="34"/>
      <c r="Z134" s="34"/>
      <c r="AA134" s="34"/>
      <c r="AB134" s="34"/>
      <c r="AC134" s="34"/>
      <c r="AD134" s="34"/>
      <c r="AE134" s="34"/>
      <c r="AR134" s="214" t="s">
        <v>1363</v>
      </c>
      <c r="AT134" s="214" t="s">
        <v>138</v>
      </c>
      <c r="AU134" s="214" t="s">
        <v>90</v>
      </c>
      <c r="AY134" s="17" t="s">
        <v>134</v>
      </c>
      <c r="BE134" s="215">
        <f t="shared" si="4"/>
        <v>0</v>
      </c>
      <c r="BF134" s="215">
        <f t="shared" si="5"/>
        <v>0</v>
      </c>
      <c r="BG134" s="215">
        <f t="shared" si="6"/>
        <v>0</v>
      </c>
      <c r="BH134" s="215">
        <f t="shared" si="7"/>
        <v>0</v>
      </c>
      <c r="BI134" s="215">
        <f t="shared" si="8"/>
        <v>0</v>
      </c>
      <c r="BJ134" s="17" t="s">
        <v>88</v>
      </c>
      <c r="BK134" s="215">
        <f t="shared" si="9"/>
        <v>0</v>
      </c>
      <c r="BL134" s="17" t="s">
        <v>1363</v>
      </c>
      <c r="BM134" s="214" t="s">
        <v>1645</v>
      </c>
    </row>
    <row r="135" spans="1:65" s="12" customFormat="1" ht="22.9" customHeight="1">
      <c r="B135" s="187"/>
      <c r="C135" s="188"/>
      <c r="D135" s="189" t="s">
        <v>79</v>
      </c>
      <c r="E135" s="201" t="s">
        <v>1646</v>
      </c>
      <c r="F135" s="201" t="s">
        <v>1647</v>
      </c>
      <c r="G135" s="188"/>
      <c r="H135" s="188"/>
      <c r="I135" s="191"/>
      <c r="J135" s="202">
        <f>BK135</f>
        <v>0</v>
      </c>
      <c r="K135" s="188"/>
      <c r="L135" s="193"/>
      <c r="M135" s="194"/>
      <c r="N135" s="195"/>
      <c r="O135" s="195"/>
      <c r="P135" s="196">
        <f>SUM(P136:P144)</f>
        <v>0</v>
      </c>
      <c r="Q135" s="195"/>
      <c r="R135" s="196">
        <f>SUM(R136:R144)</f>
        <v>0</v>
      </c>
      <c r="S135" s="195"/>
      <c r="T135" s="197">
        <f>SUM(T136:T144)</f>
        <v>0</v>
      </c>
      <c r="AR135" s="198" t="s">
        <v>166</v>
      </c>
      <c r="AT135" s="199" t="s">
        <v>79</v>
      </c>
      <c r="AU135" s="199" t="s">
        <v>88</v>
      </c>
      <c r="AY135" s="198" t="s">
        <v>134</v>
      </c>
      <c r="BK135" s="200">
        <f>SUM(BK136:BK144)</f>
        <v>0</v>
      </c>
    </row>
    <row r="136" spans="1:65" s="2" customFormat="1" ht="16.5" customHeight="1">
      <c r="A136" s="34"/>
      <c r="B136" s="35"/>
      <c r="C136" s="203" t="s">
        <v>199</v>
      </c>
      <c r="D136" s="203" t="s">
        <v>138</v>
      </c>
      <c r="E136" s="204" t="s">
        <v>1648</v>
      </c>
      <c r="F136" s="205" t="s">
        <v>1649</v>
      </c>
      <c r="G136" s="206" t="s">
        <v>1650</v>
      </c>
      <c r="H136" s="270"/>
      <c r="I136" s="208"/>
      <c r="J136" s="209">
        <f>ROUND(I136*H136,2)</f>
        <v>0</v>
      </c>
      <c r="K136" s="205" t="s">
        <v>142</v>
      </c>
      <c r="L136" s="39"/>
      <c r="M136" s="210" t="s">
        <v>1</v>
      </c>
      <c r="N136" s="211" t="s">
        <v>45</v>
      </c>
      <c r="O136" s="71"/>
      <c r="P136" s="212">
        <f>O136*H136</f>
        <v>0</v>
      </c>
      <c r="Q136" s="212">
        <v>0</v>
      </c>
      <c r="R136" s="212">
        <f>Q136*H136</f>
        <v>0</v>
      </c>
      <c r="S136" s="212">
        <v>0</v>
      </c>
      <c r="T136" s="213">
        <f>S136*H136</f>
        <v>0</v>
      </c>
      <c r="U136" s="34"/>
      <c r="V136" s="34"/>
      <c r="W136" s="34"/>
      <c r="X136" s="34"/>
      <c r="Y136" s="34"/>
      <c r="Z136" s="34"/>
      <c r="AA136" s="34"/>
      <c r="AB136" s="34"/>
      <c r="AC136" s="34"/>
      <c r="AD136" s="34"/>
      <c r="AE136" s="34"/>
      <c r="AR136" s="214" t="s">
        <v>1363</v>
      </c>
      <c r="AT136" s="214" t="s">
        <v>138</v>
      </c>
      <c r="AU136" s="214" t="s">
        <v>90</v>
      </c>
      <c r="AY136" s="17" t="s">
        <v>134</v>
      </c>
      <c r="BE136" s="215">
        <f>IF(N136="základní",J136,0)</f>
        <v>0</v>
      </c>
      <c r="BF136" s="215">
        <f>IF(N136="snížená",J136,0)</f>
        <v>0</v>
      </c>
      <c r="BG136" s="215">
        <f>IF(N136="zákl. přenesená",J136,0)</f>
        <v>0</v>
      </c>
      <c r="BH136" s="215">
        <f>IF(N136="sníž. přenesená",J136,0)</f>
        <v>0</v>
      </c>
      <c r="BI136" s="215">
        <f>IF(N136="nulová",J136,0)</f>
        <v>0</v>
      </c>
      <c r="BJ136" s="17" t="s">
        <v>88</v>
      </c>
      <c r="BK136" s="215">
        <f>ROUND(I136*H136,2)</f>
        <v>0</v>
      </c>
      <c r="BL136" s="17" t="s">
        <v>1363</v>
      </c>
      <c r="BM136" s="214" t="s">
        <v>1651</v>
      </c>
    </row>
    <row r="137" spans="1:65" s="2" customFormat="1" ht="33" customHeight="1">
      <c r="A137" s="34"/>
      <c r="B137" s="35"/>
      <c r="C137" s="203" t="s">
        <v>206</v>
      </c>
      <c r="D137" s="203" t="s">
        <v>138</v>
      </c>
      <c r="E137" s="204" t="s">
        <v>1652</v>
      </c>
      <c r="F137" s="205" t="s">
        <v>1653</v>
      </c>
      <c r="G137" s="206" t="s">
        <v>1654</v>
      </c>
      <c r="H137" s="207">
        <v>428</v>
      </c>
      <c r="I137" s="208"/>
      <c r="J137" s="209">
        <f>ROUND(I137*H137,2)</f>
        <v>0</v>
      </c>
      <c r="K137" s="205" t="s">
        <v>142</v>
      </c>
      <c r="L137" s="39"/>
      <c r="M137" s="210" t="s">
        <v>1</v>
      </c>
      <c r="N137" s="211" t="s">
        <v>45</v>
      </c>
      <c r="O137" s="71"/>
      <c r="P137" s="212">
        <f>O137*H137</f>
        <v>0</v>
      </c>
      <c r="Q137" s="212">
        <v>0</v>
      </c>
      <c r="R137" s="212">
        <f>Q137*H137</f>
        <v>0</v>
      </c>
      <c r="S137" s="212">
        <v>0</v>
      </c>
      <c r="T137" s="213">
        <f>S137*H137</f>
        <v>0</v>
      </c>
      <c r="U137" s="34"/>
      <c r="V137" s="34"/>
      <c r="W137" s="34"/>
      <c r="X137" s="34"/>
      <c r="Y137" s="34"/>
      <c r="Z137" s="34"/>
      <c r="AA137" s="34"/>
      <c r="AB137" s="34"/>
      <c r="AC137" s="34"/>
      <c r="AD137" s="34"/>
      <c r="AE137" s="34"/>
      <c r="AR137" s="214" t="s">
        <v>1363</v>
      </c>
      <c r="AT137" s="214" t="s">
        <v>138</v>
      </c>
      <c r="AU137" s="214" t="s">
        <v>90</v>
      </c>
      <c r="AY137" s="17" t="s">
        <v>134</v>
      </c>
      <c r="BE137" s="215">
        <f>IF(N137="základní",J137,0)</f>
        <v>0</v>
      </c>
      <c r="BF137" s="215">
        <f>IF(N137="snížená",J137,0)</f>
        <v>0</v>
      </c>
      <c r="BG137" s="215">
        <f>IF(N137="zákl. přenesená",J137,0)</f>
        <v>0</v>
      </c>
      <c r="BH137" s="215">
        <f>IF(N137="sníž. přenesená",J137,0)</f>
        <v>0</v>
      </c>
      <c r="BI137" s="215">
        <f>IF(N137="nulová",J137,0)</f>
        <v>0</v>
      </c>
      <c r="BJ137" s="17" t="s">
        <v>88</v>
      </c>
      <c r="BK137" s="215">
        <f>ROUND(I137*H137,2)</f>
        <v>0</v>
      </c>
      <c r="BL137" s="17" t="s">
        <v>1363</v>
      </c>
      <c r="BM137" s="214" t="s">
        <v>1655</v>
      </c>
    </row>
    <row r="138" spans="1:65" s="13" customFormat="1" ht="11.25">
      <c r="B138" s="220"/>
      <c r="C138" s="221"/>
      <c r="D138" s="216" t="s">
        <v>148</v>
      </c>
      <c r="E138" s="222" t="s">
        <v>1</v>
      </c>
      <c r="F138" s="223" t="s">
        <v>1656</v>
      </c>
      <c r="G138" s="221"/>
      <c r="H138" s="224">
        <v>428</v>
      </c>
      <c r="I138" s="225"/>
      <c r="J138" s="221"/>
      <c r="K138" s="221"/>
      <c r="L138" s="226"/>
      <c r="M138" s="227"/>
      <c r="N138" s="228"/>
      <c r="O138" s="228"/>
      <c r="P138" s="228"/>
      <c r="Q138" s="228"/>
      <c r="R138" s="228"/>
      <c r="S138" s="228"/>
      <c r="T138" s="229"/>
      <c r="AT138" s="230" t="s">
        <v>148</v>
      </c>
      <c r="AU138" s="230" t="s">
        <v>90</v>
      </c>
      <c r="AV138" s="13" t="s">
        <v>90</v>
      </c>
      <c r="AW138" s="13" t="s">
        <v>38</v>
      </c>
      <c r="AX138" s="13" t="s">
        <v>88</v>
      </c>
      <c r="AY138" s="230" t="s">
        <v>134</v>
      </c>
    </row>
    <row r="139" spans="1:65" s="2" customFormat="1" ht="16.5" customHeight="1">
      <c r="A139" s="34"/>
      <c r="B139" s="35"/>
      <c r="C139" s="203" t="s">
        <v>211</v>
      </c>
      <c r="D139" s="203" t="s">
        <v>138</v>
      </c>
      <c r="E139" s="204" t="s">
        <v>1657</v>
      </c>
      <c r="F139" s="205" t="s">
        <v>1658</v>
      </c>
      <c r="G139" s="206" t="s">
        <v>221</v>
      </c>
      <c r="H139" s="207">
        <v>1</v>
      </c>
      <c r="I139" s="208"/>
      <c r="J139" s="209">
        <f>ROUND(I139*H139,2)</f>
        <v>0</v>
      </c>
      <c r="K139" s="205" t="s">
        <v>142</v>
      </c>
      <c r="L139" s="39"/>
      <c r="M139" s="210" t="s">
        <v>1</v>
      </c>
      <c r="N139" s="211" t="s">
        <v>45</v>
      </c>
      <c r="O139" s="71"/>
      <c r="P139" s="212">
        <f>O139*H139</f>
        <v>0</v>
      </c>
      <c r="Q139" s="212">
        <v>0</v>
      </c>
      <c r="R139" s="212">
        <f>Q139*H139</f>
        <v>0</v>
      </c>
      <c r="S139" s="212">
        <v>0</v>
      </c>
      <c r="T139" s="213">
        <f>S139*H139</f>
        <v>0</v>
      </c>
      <c r="U139" s="34"/>
      <c r="V139" s="34"/>
      <c r="W139" s="34"/>
      <c r="X139" s="34"/>
      <c r="Y139" s="34"/>
      <c r="Z139" s="34"/>
      <c r="AA139" s="34"/>
      <c r="AB139" s="34"/>
      <c r="AC139" s="34"/>
      <c r="AD139" s="34"/>
      <c r="AE139" s="34"/>
      <c r="AR139" s="214" t="s">
        <v>1363</v>
      </c>
      <c r="AT139" s="214" t="s">
        <v>138</v>
      </c>
      <c r="AU139" s="214" t="s">
        <v>90</v>
      </c>
      <c r="AY139" s="17" t="s">
        <v>134</v>
      </c>
      <c r="BE139" s="215">
        <f>IF(N139="základní",J139,0)</f>
        <v>0</v>
      </c>
      <c r="BF139" s="215">
        <f>IF(N139="snížená",J139,0)</f>
        <v>0</v>
      </c>
      <c r="BG139" s="215">
        <f>IF(N139="zákl. přenesená",J139,0)</f>
        <v>0</v>
      </c>
      <c r="BH139" s="215">
        <f>IF(N139="sníž. přenesená",J139,0)</f>
        <v>0</v>
      </c>
      <c r="BI139" s="215">
        <f>IF(N139="nulová",J139,0)</f>
        <v>0</v>
      </c>
      <c r="BJ139" s="17" t="s">
        <v>88</v>
      </c>
      <c r="BK139" s="215">
        <f>ROUND(I139*H139,2)</f>
        <v>0</v>
      </c>
      <c r="BL139" s="17" t="s">
        <v>1363</v>
      </c>
      <c r="BM139" s="214" t="s">
        <v>1659</v>
      </c>
    </row>
    <row r="140" spans="1:65" s="2" customFormat="1" ht="16.5" customHeight="1">
      <c r="A140" s="34"/>
      <c r="B140" s="35"/>
      <c r="C140" s="203" t="s">
        <v>218</v>
      </c>
      <c r="D140" s="203" t="s">
        <v>138</v>
      </c>
      <c r="E140" s="204" t="s">
        <v>1660</v>
      </c>
      <c r="F140" s="205" t="s">
        <v>1661</v>
      </c>
      <c r="G140" s="206" t="s">
        <v>1654</v>
      </c>
      <c r="H140" s="207">
        <v>428</v>
      </c>
      <c r="I140" s="208"/>
      <c r="J140" s="209">
        <f>ROUND(I140*H140,2)</f>
        <v>0</v>
      </c>
      <c r="K140" s="205" t="s">
        <v>142</v>
      </c>
      <c r="L140" s="39"/>
      <c r="M140" s="210" t="s">
        <v>1</v>
      </c>
      <c r="N140" s="211" t="s">
        <v>45</v>
      </c>
      <c r="O140" s="71"/>
      <c r="P140" s="212">
        <f>O140*H140</f>
        <v>0</v>
      </c>
      <c r="Q140" s="212">
        <v>0</v>
      </c>
      <c r="R140" s="212">
        <f>Q140*H140</f>
        <v>0</v>
      </c>
      <c r="S140" s="212">
        <v>0</v>
      </c>
      <c r="T140" s="213">
        <f>S140*H140</f>
        <v>0</v>
      </c>
      <c r="U140" s="34"/>
      <c r="V140" s="34"/>
      <c r="W140" s="34"/>
      <c r="X140" s="34"/>
      <c r="Y140" s="34"/>
      <c r="Z140" s="34"/>
      <c r="AA140" s="34"/>
      <c r="AB140" s="34"/>
      <c r="AC140" s="34"/>
      <c r="AD140" s="34"/>
      <c r="AE140" s="34"/>
      <c r="AR140" s="214" t="s">
        <v>1363</v>
      </c>
      <c r="AT140" s="214" t="s">
        <v>138</v>
      </c>
      <c r="AU140" s="214" t="s">
        <v>90</v>
      </c>
      <c r="AY140" s="17" t="s">
        <v>134</v>
      </c>
      <c r="BE140" s="215">
        <f>IF(N140="základní",J140,0)</f>
        <v>0</v>
      </c>
      <c r="BF140" s="215">
        <f>IF(N140="snížená",J140,0)</f>
        <v>0</v>
      </c>
      <c r="BG140" s="215">
        <f>IF(N140="zákl. přenesená",J140,0)</f>
        <v>0</v>
      </c>
      <c r="BH140" s="215">
        <f>IF(N140="sníž. přenesená",J140,0)</f>
        <v>0</v>
      </c>
      <c r="BI140" s="215">
        <f>IF(N140="nulová",J140,0)</f>
        <v>0</v>
      </c>
      <c r="BJ140" s="17" t="s">
        <v>88</v>
      </c>
      <c r="BK140" s="215">
        <f>ROUND(I140*H140,2)</f>
        <v>0</v>
      </c>
      <c r="BL140" s="17" t="s">
        <v>1363</v>
      </c>
      <c r="BM140" s="214" t="s">
        <v>1662</v>
      </c>
    </row>
    <row r="141" spans="1:65" s="13" customFormat="1" ht="11.25">
      <c r="B141" s="220"/>
      <c r="C141" s="221"/>
      <c r="D141" s="216" t="s">
        <v>148</v>
      </c>
      <c r="E141" s="222" t="s">
        <v>1</v>
      </c>
      <c r="F141" s="223" t="s">
        <v>1663</v>
      </c>
      <c r="G141" s="221"/>
      <c r="H141" s="224">
        <v>428</v>
      </c>
      <c r="I141" s="225"/>
      <c r="J141" s="221"/>
      <c r="K141" s="221"/>
      <c r="L141" s="226"/>
      <c r="M141" s="227"/>
      <c r="N141" s="228"/>
      <c r="O141" s="228"/>
      <c r="P141" s="228"/>
      <c r="Q141" s="228"/>
      <c r="R141" s="228"/>
      <c r="S141" s="228"/>
      <c r="T141" s="229"/>
      <c r="AT141" s="230" t="s">
        <v>148</v>
      </c>
      <c r="AU141" s="230" t="s">
        <v>90</v>
      </c>
      <c r="AV141" s="13" t="s">
        <v>90</v>
      </c>
      <c r="AW141" s="13" t="s">
        <v>38</v>
      </c>
      <c r="AX141" s="13" t="s">
        <v>88</v>
      </c>
      <c r="AY141" s="230" t="s">
        <v>134</v>
      </c>
    </row>
    <row r="142" spans="1:65" s="14" customFormat="1" ht="11.25">
      <c r="B142" s="231"/>
      <c r="C142" s="232"/>
      <c r="D142" s="216" t="s">
        <v>148</v>
      </c>
      <c r="E142" s="233" t="s">
        <v>1</v>
      </c>
      <c r="F142" s="234" t="s">
        <v>1664</v>
      </c>
      <c r="G142" s="232"/>
      <c r="H142" s="233" t="s">
        <v>1</v>
      </c>
      <c r="I142" s="235"/>
      <c r="J142" s="232"/>
      <c r="K142" s="232"/>
      <c r="L142" s="236"/>
      <c r="M142" s="237"/>
      <c r="N142" s="238"/>
      <c r="O142" s="238"/>
      <c r="P142" s="238"/>
      <c r="Q142" s="238"/>
      <c r="R142" s="238"/>
      <c r="S142" s="238"/>
      <c r="T142" s="239"/>
      <c r="AT142" s="240" t="s">
        <v>148</v>
      </c>
      <c r="AU142" s="240" t="s">
        <v>90</v>
      </c>
      <c r="AV142" s="14" t="s">
        <v>88</v>
      </c>
      <c r="AW142" s="14" t="s">
        <v>38</v>
      </c>
      <c r="AX142" s="14" t="s">
        <v>80</v>
      </c>
      <c r="AY142" s="240" t="s">
        <v>134</v>
      </c>
    </row>
    <row r="143" spans="1:65" s="14" customFormat="1" ht="33.75">
      <c r="B143" s="231"/>
      <c r="C143" s="232"/>
      <c r="D143" s="216" t="s">
        <v>148</v>
      </c>
      <c r="E143" s="233" t="s">
        <v>1</v>
      </c>
      <c r="F143" s="234" t="s">
        <v>1665</v>
      </c>
      <c r="G143" s="232"/>
      <c r="H143" s="233" t="s">
        <v>1</v>
      </c>
      <c r="I143" s="235"/>
      <c r="J143" s="232"/>
      <c r="K143" s="232"/>
      <c r="L143" s="236"/>
      <c r="M143" s="237"/>
      <c r="N143" s="238"/>
      <c r="O143" s="238"/>
      <c r="P143" s="238"/>
      <c r="Q143" s="238"/>
      <c r="R143" s="238"/>
      <c r="S143" s="238"/>
      <c r="T143" s="239"/>
      <c r="AT143" s="240" t="s">
        <v>148</v>
      </c>
      <c r="AU143" s="240" t="s">
        <v>90</v>
      </c>
      <c r="AV143" s="14" t="s">
        <v>88</v>
      </c>
      <c r="AW143" s="14" t="s">
        <v>38</v>
      </c>
      <c r="AX143" s="14" t="s">
        <v>80</v>
      </c>
      <c r="AY143" s="240" t="s">
        <v>134</v>
      </c>
    </row>
    <row r="144" spans="1:65" s="14" customFormat="1" ht="11.25">
      <c r="B144" s="231"/>
      <c r="C144" s="232"/>
      <c r="D144" s="216" t="s">
        <v>148</v>
      </c>
      <c r="E144" s="233" t="s">
        <v>1</v>
      </c>
      <c r="F144" s="234" t="s">
        <v>1666</v>
      </c>
      <c r="G144" s="232"/>
      <c r="H144" s="233" t="s">
        <v>1</v>
      </c>
      <c r="I144" s="235"/>
      <c r="J144" s="232"/>
      <c r="K144" s="232"/>
      <c r="L144" s="236"/>
      <c r="M144" s="237"/>
      <c r="N144" s="238"/>
      <c r="O144" s="238"/>
      <c r="P144" s="238"/>
      <c r="Q144" s="238"/>
      <c r="R144" s="238"/>
      <c r="S144" s="238"/>
      <c r="T144" s="239"/>
      <c r="AT144" s="240" t="s">
        <v>148</v>
      </c>
      <c r="AU144" s="240" t="s">
        <v>90</v>
      </c>
      <c r="AV144" s="14" t="s">
        <v>88</v>
      </c>
      <c r="AW144" s="14" t="s">
        <v>38</v>
      </c>
      <c r="AX144" s="14" t="s">
        <v>80</v>
      </c>
      <c r="AY144" s="240" t="s">
        <v>134</v>
      </c>
    </row>
    <row r="145" spans="1:65" s="12" customFormat="1" ht="22.9" customHeight="1">
      <c r="B145" s="187"/>
      <c r="C145" s="188"/>
      <c r="D145" s="189" t="s">
        <v>79</v>
      </c>
      <c r="E145" s="201" t="s">
        <v>1667</v>
      </c>
      <c r="F145" s="201" t="s">
        <v>1668</v>
      </c>
      <c r="G145" s="188"/>
      <c r="H145" s="188"/>
      <c r="I145" s="191"/>
      <c r="J145" s="202">
        <f>BK145</f>
        <v>0</v>
      </c>
      <c r="K145" s="188"/>
      <c r="L145" s="193"/>
      <c r="M145" s="194"/>
      <c r="N145" s="195"/>
      <c r="O145" s="195"/>
      <c r="P145" s="196">
        <f>SUM(P146:P148)</f>
        <v>0</v>
      </c>
      <c r="Q145" s="195"/>
      <c r="R145" s="196">
        <f>SUM(R146:R148)</f>
        <v>0</v>
      </c>
      <c r="S145" s="195"/>
      <c r="T145" s="197">
        <f>SUM(T146:T148)</f>
        <v>0</v>
      </c>
      <c r="AR145" s="198" t="s">
        <v>166</v>
      </c>
      <c r="AT145" s="199" t="s">
        <v>79</v>
      </c>
      <c r="AU145" s="199" t="s">
        <v>88</v>
      </c>
      <c r="AY145" s="198" t="s">
        <v>134</v>
      </c>
      <c r="BK145" s="200">
        <f>SUM(BK146:BK148)</f>
        <v>0</v>
      </c>
    </row>
    <row r="146" spans="1:65" s="2" customFormat="1" ht="16.5" customHeight="1">
      <c r="A146" s="34"/>
      <c r="B146" s="35"/>
      <c r="C146" s="203" t="s">
        <v>8</v>
      </c>
      <c r="D146" s="203" t="s">
        <v>138</v>
      </c>
      <c r="E146" s="204" t="s">
        <v>1669</v>
      </c>
      <c r="F146" s="205" t="s">
        <v>1670</v>
      </c>
      <c r="G146" s="206" t="s">
        <v>584</v>
      </c>
      <c r="H146" s="207">
        <v>2</v>
      </c>
      <c r="I146" s="208"/>
      <c r="J146" s="209">
        <f>ROUND(I146*H146,2)</f>
        <v>0</v>
      </c>
      <c r="K146" s="205" t="s">
        <v>142</v>
      </c>
      <c r="L146" s="39"/>
      <c r="M146" s="210" t="s">
        <v>1</v>
      </c>
      <c r="N146" s="211" t="s">
        <v>45</v>
      </c>
      <c r="O146" s="71"/>
      <c r="P146" s="212">
        <f>O146*H146</f>
        <v>0</v>
      </c>
      <c r="Q146" s="212">
        <v>0</v>
      </c>
      <c r="R146" s="212">
        <f>Q146*H146</f>
        <v>0</v>
      </c>
      <c r="S146" s="212">
        <v>0</v>
      </c>
      <c r="T146" s="213">
        <f>S146*H146</f>
        <v>0</v>
      </c>
      <c r="U146" s="34"/>
      <c r="V146" s="34"/>
      <c r="W146" s="34"/>
      <c r="X146" s="34"/>
      <c r="Y146" s="34"/>
      <c r="Z146" s="34"/>
      <c r="AA146" s="34"/>
      <c r="AB146" s="34"/>
      <c r="AC146" s="34"/>
      <c r="AD146" s="34"/>
      <c r="AE146" s="34"/>
      <c r="AR146" s="214" t="s">
        <v>1363</v>
      </c>
      <c r="AT146" s="214" t="s">
        <v>138</v>
      </c>
      <c r="AU146" s="214" t="s">
        <v>90</v>
      </c>
      <c r="AY146" s="17" t="s">
        <v>134</v>
      </c>
      <c r="BE146" s="215">
        <f>IF(N146="základní",J146,0)</f>
        <v>0</v>
      </c>
      <c r="BF146" s="215">
        <f>IF(N146="snížená",J146,0)</f>
        <v>0</v>
      </c>
      <c r="BG146" s="215">
        <f>IF(N146="zákl. přenesená",J146,0)</f>
        <v>0</v>
      </c>
      <c r="BH146" s="215">
        <f>IF(N146="sníž. přenesená",J146,0)</f>
        <v>0</v>
      </c>
      <c r="BI146" s="215">
        <f>IF(N146="nulová",J146,0)</f>
        <v>0</v>
      </c>
      <c r="BJ146" s="17" t="s">
        <v>88</v>
      </c>
      <c r="BK146" s="215">
        <f>ROUND(I146*H146,2)</f>
        <v>0</v>
      </c>
      <c r="BL146" s="17" t="s">
        <v>1363</v>
      </c>
      <c r="BM146" s="214" t="s">
        <v>1671</v>
      </c>
    </row>
    <row r="147" spans="1:65" s="2" customFormat="1" ht="16.5" customHeight="1">
      <c r="A147" s="34"/>
      <c r="B147" s="35"/>
      <c r="C147" s="203" t="s">
        <v>228</v>
      </c>
      <c r="D147" s="203" t="s">
        <v>138</v>
      </c>
      <c r="E147" s="204" t="s">
        <v>1672</v>
      </c>
      <c r="F147" s="205" t="s">
        <v>1673</v>
      </c>
      <c r="G147" s="206" t="s">
        <v>221</v>
      </c>
      <c r="H147" s="207">
        <v>1</v>
      </c>
      <c r="I147" s="208"/>
      <c r="J147" s="209">
        <f>ROUND(I147*H147,2)</f>
        <v>0</v>
      </c>
      <c r="K147" s="205" t="s">
        <v>142</v>
      </c>
      <c r="L147" s="39"/>
      <c r="M147" s="210" t="s">
        <v>1</v>
      </c>
      <c r="N147" s="211" t="s">
        <v>45</v>
      </c>
      <c r="O147" s="71"/>
      <c r="P147" s="212">
        <f>O147*H147</f>
        <v>0</v>
      </c>
      <c r="Q147" s="212">
        <v>0</v>
      </c>
      <c r="R147" s="212">
        <f>Q147*H147</f>
        <v>0</v>
      </c>
      <c r="S147" s="212">
        <v>0</v>
      </c>
      <c r="T147" s="213">
        <f>S147*H147</f>
        <v>0</v>
      </c>
      <c r="U147" s="34"/>
      <c r="V147" s="34"/>
      <c r="W147" s="34"/>
      <c r="X147" s="34"/>
      <c r="Y147" s="34"/>
      <c r="Z147" s="34"/>
      <c r="AA147" s="34"/>
      <c r="AB147" s="34"/>
      <c r="AC147" s="34"/>
      <c r="AD147" s="34"/>
      <c r="AE147" s="34"/>
      <c r="AR147" s="214" t="s">
        <v>1363</v>
      </c>
      <c r="AT147" s="214" t="s">
        <v>138</v>
      </c>
      <c r="AU147" s="214" t="s">
        <v>90</v>
      </c>
      <c r="AY147" s="17" t="s">
        <v>134</v>
      </c>
      <c r="BE147" s="215">
        <f>IF(N147="základní",J147,0)</f>
        <v>0</v>
      </c>
      <c r="BF147" s="215">
        <f>IF(N147="snížená",J147,0)</f>
        <v>0</v>
      </c>
      <c r="BG147" s="215">
        <f>IF(N147="zákl. přenesená",J147,0)</f>
        <v>0</v>
      </c>
      <c r="BH147" s="215">
        <f>IF(N147="sníž. přenesená",J147,0)</f>
        <v>0</v>
      </c>
      <c r="BI147" s="215">
        <f>IF(N147="nulová",J147,0)</f>
        <v>0</v>
      </c>
      <c r="BJ147" s="17" t="s">
        <v>88</v>
      </c>
      <c r="BK147" s="215">
        <f>ROUND(I147*H147,2)</f>
        <v>0</v>
      </c>
      <c r="BL147" s="17" t="s">
        <v>1363</v>
      </c>
      <c r="BM147" s="214" t="s">
        <v>1674</v>
      </c>
    </row>
    <row r="148" spans="1:65" s="2" customFormat="1" ht="16.5" customHeight="1">
      <c r="A148" s="34"/>
      <c r="B148" s="35"/>
      <c r="C148" s="203" t="s">
        <v>231</v>
      </c>
      <c r="D148" s="203" t="s">
        <v>138</v>
      </c>
      <c r="E148" s="204" t="s">
        <v>1675</v>
      </c>
      <c r="F148" s="205" t="s">
        <v>1676</v>
      </c>
      <c r="G148" s="206" t="s">
        <v>221</v>
      </c>
      <c r="H148" s="207">
        <v>1</v>
      </c>
      <c r="I148" s="208"/>
      <c r="J148" s="209">
        <f>ROUND(I148*H148,2)</f>
        <v>0</v>
      </c>
      <c r="K148" s="205" t="s">
        <v>142</v>
      </c>
      <c r="L148" s="39"/>
      <c r="M148" s="210" t="s">
        <v>1</v>
      </c>
      <c r="N148" s="211" t="s">
        <v>45</v>
      </c>
      <c r="O148" s="71"/>
      <c r="P148" s="212">
        <f>O148*H148</f>
        <v>0</v>
      </c>
      <c r="Q148" s="212">
        <v>0</v>
      </c>
      <c r="R148" s="212">
        <f>Q148*H148</f>
        <v>0</v>
      </c>
      <c r="S148" s="212">
        <v>0</v>
      </c>
      <c r="T148" s="213">
        <f>S148*H148</f>
        <v>0</v>
      </c>
      <c r="U148" s="34"/>
      <c r="V148" s="34"/>
      <c r="W148" s="34"/>
      <c r="X148" s="34"/>
      <c r="Y148" s="34"/>
      <c r="Z148" s="34"/>
      <c r="AA148" s="34"/>
      <c r="AB148" s="34"/>
      <c r="AC148" s="34"/>
      <c r="AD148" s="34"/>
      <c r="AE148" s="34"/>
      <c r="AR148" s="214" t="s">
        <v>1363</v>
      </c>
      <c r="AT148" s="214" t="s">
        <v>138</v>
      </c>
      <c r="AU148" s="214" t="s">
        <v>90</v>
      </c>
      <c r="AY148" s="17" t="s">
        <v>134</v>
      </c>
      <c r="BE148" s="215">
        <f>IF(N148="základní",J148,0)</f>
        <v>0</v>
      </c>
      <c r="BF148" s="215">
        <f>IF(N148="snížená",J148,0)</f>
        <v>0</v>
      </c>
      <c r="BG148" s="215">
        <f>IF(N148="zákl. přenesená",J148,0)</f>
        <v>0</v>
      </c>
      <c r="BH148" s="215">
        <f>IF(N148="sníž. přenesená",J148,0)</f>
        <v>0</v>
      </c>
      <c r="BI148" s="215">
        <f>IF(N148="nulová",J148,0)</f>
        <v>0</v>
      </c>
      <c r="BJ148" s="17" t="s">
        <v>88</v>
      </c>
      <c r="BK148" s="215">
        <f>ROUND(I148*H148,2)</f>
        <v>0</v>
      </c>
      <c r="BL148" s="17" t="s">
        <v>1363</v>
      </c>
      <c r="BM148" s="214" t="s">
        <v>1677</v>
      </c>
    </row>
    <row r="149" spans="1:65" s="12" customFormat="1" ht="22.9" customHeight="1">
      <c r="B149" s="187"/>
      <c r="C149" s="188"/>
      <c r="D149" s="189" t="s">
        <v>79</v>
      </c>
      <c r="E149" s="201" t="s">
        <v>1678</v>
      </c>
      <c r="F149" s="201" t="s">
        <v>1679</v>
      </c>
      <c r="G149" s="188"/>
      <c r="H149" s="188"/>
      <c r="I149" s="191"/>
      <c r="J149" s="202">
        <f>BK149</f>
        <v>0</v>
      </c>
      <c r="K149" s="188"/>
      <c r="L149" s="193"/>
      <c r="M149" s="194"/>
      <c r="N149" s="195"/>
      <c r="O149" s="195"/>
      <c r="P149" s="196">
        <f>P150</f>
        <v>0</v>
      </c>
      <c r="Q149" s="195"/>
      <c r="R149" s="196">
        <f>R150</f>
        <v>0</v>
      </c>
      <c r="S149" s="195"/>
      <c r="T149" s="197">
        <f>T150</f>
        <v>0</v>
      </c>
      <c r="AR149" s="198" t="s">
        <v>166</v>
      </c>
      <c r="AT149" s="199" t="s">
        <v>79</v>
      </c>
      <c r="AU149" s="199" t="s">
        <v>88</v>
      </c>
      <c r="AY149" s="198" t="s">
        <v>134</v>
      </c>
      <c r="BK149" s="200">
        <f>BK150</f>
        <v>0</v>
      </c>
    </row>
    <row r="150" spans="1:65" s="2" customFormat="1" ht="16.5" customHeight="1">
      <c r="A150" s="34"/>
      <c r="B150" s="35"/>
      <c r="C150" s="203" t="s">
        <v>235</v>
      </c>
      <c r="D150" s="203" t="s">
        <v>138</v>
      </c>
      <c r="E150" s="204" t="s">
        <v>1680</v>
      </c>
      <c r="F150" s="205" t="s">
        <v>1681</v>
      </c>
      <c r="G150" s="206" t="s">
        <v>1650</v>
      </c>
      <c r="H150" s="270"/>
      <c r="I150" s="208"/>
      <c r="J150" s="209">
        <f>ROUND(I150*H150,2)</f>
        <v>0</v>
      </c>
      <c r="K150" s="205" t="s">
        <v>142</v>
      </c>
      <c r="L150" s="39"/>
      <c r="M150" s="210" t="s">
        <v>1</v>
      </c>
      <c r="N150" s="211" t="s">
        <v>45</v>
      </c>
      <c r="O150" s="71"/>
      <c r="P150" s="212">
        <f>O150*H150</f>
        <v>0</v>
      </c>
      <c r="Q150" s="212">
        <v>0</v>
      </c>
      <c r="R150" s="212">
        <f>Q150*H150</f>
        <v>0</v>
      </c>
      <c r="S150" s="212">
        <v>0</v>
      </c>
      <c r="T150" s="213">
        <f>S150*H150</f>
        <v>0</v>
      </c>
      <c r="U150" s="34"/>
      <c r="V150" s="34"/>
      <c r="W150" s="34"/>
      <c r="X150" s="34"/>
      <c r="Y150" s="34"/>
      <c r="Z150" s="34"/>
      <c r="AA150" s="34"/>
      <c r="AB150" s="34"/>
      <c r="AC150" s="34"/>
      <c r="AD150" s="34"/>
      <c r="AE150" s="34"/>
      <c r="AR150" s="214" t="s">
        <v>1363</v>
      </c>
      <c r="AT150" s="214" t="s">
        <v>138</v>
      </c>
      <c r="AU150" s="214" t="s">
        <v>90</v>
      </c>
      <c r="AY150" s="17" t="s">
        <v>134</v>
      </c>
      <c r="BE150" s="215">
        <f>IF(N150="základní",J150,0)</f>
        <v>0</v>
      </c>
      <c r="BF150" s="215">
        <f>IF(N150="snížená",J150,0)</f>
        <v>0</v>
      </c>
      <c r="BG150" s="215">
        <f>IF(N150="zákl. přenesená",J150,0)</f>
        <v>0</v>
      </c>
      <c r="BH150" s="215">
        <f>IF(N150="sníž. přenesená",J150,0)</f>
        <v>0</v>
      </c>
      <c r="BI150" s="215">
        <f>IF(N150="nulová",J150,0)</f>
        <v>0</v>
      </c>
      <c r="BJ150" s="17" t="s">
        <v>88</v>
      </c>
      <c r="BK150" s="215">
        <f>ROUND(I150*H150,2)</f>
        <v>0</v>
      </c>
      <c r="BL150" s="17" t="s">
        <v>1363</v>
      </c>
      <c r="BM150" s="214" t="s">
        <v>1682</v>
      </c>
    </row>
    <row r="151" spans="1:65" s="12" customFormat="1" ht="22.9" customHeight="1">
      <c r="B151" s="187"/>
      <c r="C151" s="188"/>
      <c r="D151" s="189" t="s">
        <v>79</v>
      </c>
      <c r="E151" s="201" t="s">
        <v>1683</v>
      </c>
      <c r="F151" s="201" t="s">
        <v>1684</v>
      </c>
      <c r="G151" s="188"/>
      <c r="H151" s="188"/>
      <c r="I151" s="191"/>
      <c r="J151" s="202">
        <f>BK151</f>
        <v>0</v>
      </c>
      <c r="K151" s="188"/>
      <c r="L151" s="193"/>
      <c r="M151" s="194"/>
      <c r="N151" s="195"/>
      <c r="O151" s="195"/>
      <c r="P151" s="196">
        <f>P152</f>
        <v>0</v>
      </c>
      <c r="Q151" s="195"/>
      <c r="R151" s="196">
        <f>R152</f>
        <v>0</v>
      </c>
      <c r="S151" s="195"/>
      <c r="T151" s="197">
        <f>T152</f>
        <v>0</v>
      </c>
      <c r="AR151" s="198" t="s">
        <v>166</v>
      </c>
      <c r="AT151" s="199" t="s">
        <v>79</v>
      </c>
      <c r="AU151" s="199" t="s">
        <v>88</v>
      </c>
      <c r="AY151" s="198" t="s">
        <v>134</v>
      </c>
      <c r="BK151" s="200">
        <f>BK152</f>
        <v>0</v>
      </c>
    </row>
    <row r="152" spans="1:65" s="2" customFormat="1" ht="16.5" customHeight="1">
      <c r="A152" s="34"/>
      <c r="B152" s="35"/>
      <c r="C152" s="203" t="s">
        <v>238</v>
      </c>
      <c r="D152" s="203" t="s">
        <v>138</v>
      </c>
      <c r="E152" s="204" t="s">
        <v>1685</v>
      </c>
      <c r="F152" s="205" t="s">
        <v>1686</v>
      </c>
      <c r="G152" s="206" t="s">
        <v>1650</v>
      </c>
      <c r="H152" s="270"/>
      <c r="I152" s="208"/>
      <c r="J152" s="209">
        <f>ROUND(I152*H152,2)</f>
        <v>0</v>
      </c>
      <c r="K152" s="205" t="s">
        <v>142</v>
      </c>
      <c r="L152" s="39"/>
      <c r="M152" s="265" t="s">
        <v>1</v>
      </c>
      <c r="N152" s="266" t="s">
        <v>45</v>
      </c>
      <c r="O152" s="267"/>
      <c r="P152" s="268">
        <f>O152*H152</f>
        <v>0</v>
      </c>
      <c r="Q152" s="268">
        <v>0</v>
      </c>
      <c r="R152" s="268">
        <f>Q152*H152</f>
        <v>0</v>
      </c>
      <c r="S152" s="268">
        <v>0</v>
      </c>
      <c r="T152" s="269">
        <f>S152*H152</f>
        <v>0</v>
      </c>
      <c r="U152" s="34"/>
      <c r="V152" s="34"/>
      <c r="W152" s="34"/>
      <c r="X152" s="34"/>
      <c r="Y152" s="34"/>
      <c r="Z152" s="34"/>
      <c r="AA152" s="34"/>
      <c r="AB152" s="34"/>
      <c r="AC152" s="34"/>
      <c r="AD152" s="34"/>
      <c r="AE152" s="34"/>
      <c r="AR152" s="214" t="s">
        <v>1363</v>
      </c>
      <c r="AT152" s="214" t="s">
        <v>138</v>
      </c>
      <c r="AU152" s="214" t="s">
        <v>90</v>
      </c>
      <c r="AY152" s="17" t="s">
        <v>134</v>
      </c>
      <c r="BE152" s="215">
        <f>IF(N152="základní",J152,0)</f>
        <v>0</v>
      </c>
      <c r="BF152" s="215">
        <f>IF(N152="snížená",J152,0)</f>
        <v>0</v>
      </c>
      <c r="BG152" s="215">
        <f>IF(N152="zákl. přenesená",J152,0)</f>
        <v>0</v>
      </c>
      <c r="BH152" s="215">
        <f>IF(N152="sníž. přenesená",J152,0)</f>
        <v>0</v>
      </c>
      <c r="BI152" s="215">
        <f>IF(N152="nulová",J152,0)</f>
        <v>0</v>
      </c>
      <c r="BJ152" s="17" t="s">
        <v>88</v>
      </c>
      <c r="BK152" s="215">
        <f>ROUND(I152*H152,2)</f>
        <v>0</v>
      </c>
      <c r="BL152" s="17" t="s">
        <v>1363</v>
      </c>
      <c r="BM152" s="214" t="s">
        <v>1687</v>
      </c>
    </row>
    <row r="153" spans="1:65" s="2" customFormat="1" ht="6.95" customHeight="1">
      <c r="A153" s="34"/>
      <c r="B153" s="54"/>
      <c r="C153" s="55"/>
      <c r="D153" s="55"/>
      <c r="E153" s="55"/>
      <c r="F153" s="55"/>
      <c r="G153" s="55"/>
      <c r="H153" s="55"/>
      <c r="I153" s="152"/>
      <c r="J153" s="55"/>
      <c r="K153" s="55"/>
      <c r="L153" s="39"/>
      <c r="M153" s="34"/>
      <c r="O153" s="34"/>
      <c r="P153" s="34"/>
      <c r="Q153" s="34"/>
      <c r="R153" s="34"/>
      <c r="S153" s="34"/>
      <c r="T153" s="34"/>
      <c r="U153" s="34"/>
      <c r="V153" s="34"/>
      <c r="W153" s="34"/>
      <c r="X153" s="34"/>
      <c r="Y153" s="34"/>
      <c r="Z153" s="34"/>
      <c r="AA153" s="34"/>
      <c r="AB153" s="34"/>
      <c r="AC153" s="34"/>
      <c r="AD153" s="34"/>
      <c r="AE153" s="34"/>
    </row>
  </sheetData>
  <sheetProtection algorithmName="SHA-512" hashValue="khZ6jsF7IMmhp0pE4AV7MxCCmlweTXjeF/u04de89AWh/6mJnZAwZ4KfxSoWpnENGHeMM8jHXzwAPeuEh0wAgQ==" saltValue="uRqefP58fngc3pZREAU2fRUoChbzM4PPY785X9RM+ybjODpUw4lczkUsYhTOkQ56nk/UneSY3oRa7fRDC9MRHw==" spinCount="100000" sheet="1" objects="1" scenarios="1" formatColumns="0" formatRows="0" autoFilter="0"/>
  <autoFilter ref="C121:K152"/>
  <mergeCells count="9">
    <mergeCell ref="E87:H87"/>
    <mergeCell ref="E112:H112"/>
    <mergeCell ref="E114:H114"/>
    <mergeCell ref="L2:V2"/>
    <mergeCell ref="E7:H7"/>
    <mergeCell ref="E9:H9"/>
    <mergeCell ref="E18:H18"/>
    <mergeCell ref="E27:H27"/>
    <mergeCell ref="E85:H85"/>
  </mergeCells>
  <pageMargins left="0.39370078740157483" right="0.39370078740157483" top="0.39370078740157483" bottom="0.39370078740157483" header="0" footer="0"/>
  <pageSetup paperSize="9" scale="77" fitToHeight="100" orientation="portrait"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12</vt:i4>
      </vt:variant>
    </vt:vector>
  </HeadingPairs>
  <TitlesOfParts>
    <vt:vector size="18" baseType="lpstr">
      <vt:lpstr>Rekapitulace stavby</vt:lpstr>
      <vt:lpstr>101 - Hloubková sanace po...</vt:lpstr>
      <vt:lpstr>102 - Komunikace</vt:lpstr>
      <vt:lpstr>401 - SO21 Úprava TV</vt:lpstr>
      <vt:lpstr>402 - Zajištění trakčního...</vt:lpstr>
      <vt:lpstr>901 - Vedlejší rozpočtové...</vt:lpstr>
      <vt:lpstr>'101 - Hloubková sanace po...'!Názvy_tisku</vt:lpstr>
      <vt:lpstr>'102 - Komunikace'!Názvy_tisku</vt:lpstr>
      <vt:lpstr>'401 - SO21 Úprava TV'!Názvy_tisku</vt:lpstr>
      <vt:lpstr>'402 - Zajištění trakčního...'!Názvy_tisku</vt:lpstr>
      <vt:lpstr>'901 - Vedlejší rozpočtové...'!Názvy_tisku</vt:lpstr>
      <vt:lpstr>'Rekapitulace stavby'!Názvy_tisku</vt:lpstr>
      <vt:lpstr>'101 - Hloubková sanace po...'!Oblast_tisku</vt:lpstr>
      <vt:lpstr>'102 - Komunikace'!Oblast_tisku</vt:lpstr>
      <vt:lpstr>'401 - SO21 Úprava TV'!Oblast_tisku</vt:lpstr>
      <vt:lpstr>'402 - Zajištění trakčního...'!Oblast_tisku</vt:lpstr>
      <vt:lpstr>'901 - Vedlejší rozpočtové...'!Oblast_tisku</vt:lpstr>
      <vt:lpstr>'Rekapitulace stavby'!Oblast_tisku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Sinpps9</dc:creator>
  <cp:lastModifiedBy>Sinpps-9</cp:lastModifiedBy>
  <dcterms:created xsi:type="dcterms:W3CDTF">2020-03-02T07:32:30Z</dcterms:created>
  <dcterms:modified xsi:type="dcterms:W3CDTF">2020-03-02T07:35:47Z</dcterms:modified>
</cp:coreProperties>
</file>